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890" activeTab="0"/>
  </bookViews>
  <sheets>
    <sheet name="一般公共预算平衡表" sheetId="1" r:id="rId1"/>
    <sheet name="公共预算项目表" sheetId="2" r:id="rId2"/>
    <sheet name="基金预算平衡表" sheetId="3" r:id="rId3"/>
    <sheet name="基金预算项目表" sheetId="4" r:id="rId4"/>
    <sheet name="国资预算平衡表" sheetId="5" r:id="rId5"/>
    <sheet name="国资预算项目表 " sheetId="6" r:id="rId6"/>
    <sheet name="经人大批准前支出" sheetId="7" r:id="rId7"/>
  </sheets>
  <definedNames>
    <definedName name="_xlnm.Print_Area" localSheetId="2">'基金预算平衡表'!$A$1:$E$59</definedName>
    <definedName name="_xlnm.Print_Titles" localSheetId="5">'国资预算项目表 '!$1:$3</definedName>
    <definedName name="_xlnm.Print_Titles" localSheetId="2">'基金预算平衡表'!$1:$4</definedName>
    <definedName name="_xlnm.Print_Titles" localSheetId="3">'基金预算项目表'!$1:$3</definedName>
    <definedName name="_xlnm.Print_Titles" localSheetId="1">'公共预算项目表'!$3:$3</definedName>
    <definedName name="_xlnm._FilterDatabase" localSheetId="3" hidden="1">'基金预算项目表'!$A$3:$H$29</definedName>
    <definedName name="_xlnm._FilterDatabase" localSheetId="5" hidden="1">'国资预算项目表 '!$A$3:$I$6</definedName>
  </definedNames>
  <calcPr fullCalcOnLoad="1"/>
</workbook>
</file>

<file path=xl/sharedStrings.xml><?xml version="1.0" encoding="utf-8"?>
<sst xmlns="http://schemas.openxmlformats.org/spreadsheetml/2006/main" count="344" uniqueCount="251">
  <si>
    <t>佛山市三水区芦苞镇2022年一般公共预算收支调整情况表</t>
  </si>
  <si>
    <t>附表1</t>
  </si>
  <si>
    <t>单位：万元</t>
  </si>
  <si>
    <t xml:space="preserve"> 项  目</t>
  </si>
  <si>
    <t>2022年
预算数</t>
  </si>
  <si>
    <t>预计全年情况</t>
  </si>
  <si>
    <t>调整计划比年初预算</t>
  </si>
  <si>
    <t>增减额</t>
  </si>
  <si>
    <t>对比增（减）%</t>
  </si>
  <si>
    <t>一、地方一般公共预算收入</t>
  </si>
  <si>
    <t xml:space="preserve"> 1、税收收入</t>
  </si>
  <si>
    <t xml:space="preserve"> 2、非税收入</t>
  </si>
  <si>
    <t>二、转移性收入</t>
  </si>
  <si>
    <t xml:space="preserve"> 1、上级补助收入</t>
  </si>
  <si>
    <t xml:space="preserve">   返还性收入</t>
  </si>
  <si>
    <t xml:space="preserve">   一般性转移支付收入</t>
  </si>
  <si>
    <t xml:space="preserve">   专项转移支付收入</t>
  </si>
  <si>
    <t xml:space="preserve"> 2、债务转贷收入</t>
  </si>
  <si>
    <t xml:space="preserve"> 3、调入资金</t>
  </si>
  <si>
    <t xml:space="preserve">   从预算稳定调节基金调入</t>
  </si>
  <si>
    <t xml:space="preserve">   从政府性基金调入</t>
  </si>
  <si>
    <t xml:space="preserve">   从国有资本经营预算调入</t>
  </si>
  <si>
    <t xml:space="preserve"> 4、上年项目结转</t>
  </si>
  <si>
    <t>收入总计</t>
  </si>
  <si>
    <t xml:space="preserve">三、地方一般公共预算支出    </t>
  </si>
  <si>
    <t xml:space="preserve">四、上解支出     </t>
  </si>
  <si>
    <t xml:space="preserve"> 1、公安经费上解</t>
  </si>
  <si>
    <t xml:space="preserve"> 2、市体制税收分成上解</t>
  </si>
  <si>
    <t xml:space="preserve"> 3、出口退税上解</t>
  </si>
  <si>
    <t xml:space="preserve"> 4、教育经费上解</t>
  </si>
  <si>
    <t xml:space="preserve"> 5、省税收经费上解</t>
  </si>
  <si>
    <t xml:space="preserve"> 6、财力置换</t>
  </si>
  <si>
    <t xml:space="preserve"> 7、其他上解</t>
  </si>
  <si>
    <t>五、债务还本支出</t>
  </si>
  <si>
    <t xml:space="preserve">  地方政府一般债券还本支出</t>
  </si>
  <si>
    <t xml:space="preserve">  地方政府其他一般债务还本支出</t>
  </si>
  <si>
    <t>六、转移性支出</t>
  </si>
  <si>
    <t xml:space="preserve"> 1、安排预算稳定调节基金</t>
  </si>
  <si>
    <t xml:space="preserve"> 2、年终项目结转</t>
  </si>
  <si>
    <t xml:space="preserve">   上级补助项目结转</t>
  </si>
  <si>
    <t xml:space="preserve">   部门项目结转</t>
  </si>
  <si>
    <t xml:space="preserve">   债务转贷项目结转</t>
  </si>
  <si>
    <t>支出总计</t>
  </si>
  <si>
    <t>佛山市三水区芦苞镇2022年一般公共预算支出调整项目情况表</t>
  </si>
  <si>
    <t>附表2</t>
  </si>
  <si>
    <t>序号</t>
  </si>
  <si>
    <t>预算单位</t>
  </si>
  <si>
    <t>项目</t>
  </si>
  <si>
    <t>科目代码</t>
  </si>
  <si>
    <t>功能科目</t>
  </si>
  <si>
    <t>调增（减）
金额</t>
  </si>
  <si>
    <t>备注</t>
  </si>
  <si>
    <t>总计</t>
  </si>
  <si>
    <t>芦苞镇党政综合办公室</t>
  </si>
  <si>
    <t>后勤保障经费</t>
  </si>
  <si>
    <t>政府办公厅（室）及相关机构事务支出</t>
  </si>
  <si>
    <t>芦苞镇人大办公室</t>
  </si>
  <si>
    <t>人大代表履职补贴及执行职务补助工作经费</t>
  </si>
  <si>
    <t>人大事务支出</t>
  </si>
  <si>
    <t>人大代表培训、活动经费</t>
  </si>
  <si>
    <t>宣传经费</t>
  </si>
  <si>
    <t>订阅书刊经费</t>
  </si>
  <si>
    <t>芦苞镇党建工作办公室</t>
  </si>
  <si>
    <t>机关事业单位养老保险统筹基金收支缺口财政补助资金</t>
  </si>
  <si>
    <t>组织事务-行政运行</t>
  </si>
  <si>
    <t>芦苞镇公共服务办公室（社工）</t>
  </si>
  <si>
    <t>退役军人服务经费</t>
  </si>
  <si>
    <t>退役安置支出</t>
  </si>
  <si>
    <t>残联工作经费</t>
  </si>
  <si>
    <t>残疾人事业支出</t>
  </si>
  <si>
    <t>养老服务体系建设经费</t>
  </si>
  <si>
    <t>社会福利-老年福利</t>
  </si>
  <si>
    <t>临时救助</t>
  </si>
  <si>
    <t>临时救助支出</t>
  </si>
  <si>
    <t>芦苞镇公共服务办公室（卫健）</t>
  </si>
  <si>
    <t>赤脚医生经费</t>
  </si>
  <si>
    <t>卫生健康支出</t>
  </si>
  <si>
    <t>新冠肺炎疫情防控经费</t>
  </si>
  <si>
    <t>芦苞镇财政办公室</t>
  </si>
  <si>
    <t>一般债券还本付息支出</t>
  </si>
  <si>
    <t>地方政府一般债务付息支出</t>
  </si>
  <si>
    <t>绩效评价服务费</t>
  </si>
  <si>
    <t>财政事务支出</t>
  </si>
  <si>
    <t>公司注资款</t>
  </si>
  <si>
    <t>三水区司法局芦苞司法所</t>
  </si>
  <si>
    <t>人民调解工作经费</t>
  </si>
  <si>
    <t>司法支出</t>
  </si>
  <si>
    <t>三水区市场监督管理局芦苞市场监督管理所</t>
  </si>
  <si>
    <t>食品及农产品安全快速检测专项经费（镇快检室）</t>
  </si>
  <si>
    <t>市场监督事务支出</t>
  </si>
  <si>
    <t>工业产品质量与特种设备安全监管综合专项经费</t>
  </si>
  <si>
    <t>“清无”、“打假”、放心消费专项经费</t>
  </si>
  <si>
    <t>芦苞镇宣传文体旅游办公室（教育办）</t>
  </si>
  <si>
    <t>免费义务教育经费</t>
  </si>
  <si>
    <t>小学教育</t>
  </si>
  <si>
    <t>校车接送费</t>
  </si>
  <si>
    <t>退休教师一次性退休补贴</t>
  </si>
  <si>
    <t>教育强镇专项资金</t>
  </si>
  <si>
    <t>教师门诊医疗费补助</t>
  </si>
  <si>
    <t>实验幼儿园转制委托管理费和场地设备租金</t>
  </si>
  <si>
    <t>学前教育</t>
  </si>
  <si>
    <t>学生课后托管经费</t>
  </si>
  <si>
    <t>芦苞镇武装部</t>
  </si>
  <si>
    <t>民兵预备役训练、整组</t>
  </si>
  <si>
    <t>公共安全支出</t>
  </si>
  <si>
    <t>芦苞镇行政服务中心</t>
  </si>
  <si>
    <t>大厅建设及自助服务区提升专项</t>
  </si>
  <si>
    <t>市民之窗合同费</t>
  </si>
  <si>
    <t>佛山市公安局三水分局芦苞派出所</t>
  </si>
  <si>
    <t>2022年补充办案经费</t>
  </si>
  <si>
    <t>公安支出</t>
  </si>
  <si>
    <t>警用装备设备购置费</t>
  </si>
  <si>
    <t>智能办案区、快办区改造工程及检察院驻派出所检查室建设</t>
  </si>
  <si>
    <t>购买户籍档案电子化管理应用服务</t>
  </si>
  <si>
    <t>“一标三实”二维码门牌建设项目</t>
  </si>
  <si>
    <t>芦苞镇治安联防大队</t>
  </si>
  <si>
    <t>服装更新、购置装备配置开支</t>
  </si>
  <si>
    <t>2022年工会会费</t>
  </si>
  <si>
    <t>佛山市三水区芦苞镇2022年政府性基金预算收支调整情况表</t>
  </si>
  <si>
    <t>附表3</t>
  </si>
  <si>
    <t>项     目</t>
  </si>
  <si>
    <t>对比增
（减）%</t>
  </si>
  <si>
    <t>一、本年收入</t>
  </si>
  <si>
    <t xml:space="preserve"> 1、农业土地开发资金收入</t>
  </si>
  <si>
    <t xml:space="preserve"> 2、国有土地使用权出让收入</t>
  </si>
  <si>
    <t xml:space="preserve">   土地出让价款收入</t>
  </si>
  <si>
    <t xml:space="preserve">   补缴的土地价款</t>
  </si>
  <si>
    <t xml:space="preserve">   缴纳新增建设用地土地有偿使用费</t>
  </si>
  <si>
    <t xml:space="preserve">   其他土地出让收入</t>
  </si>
  <si>
    <t xml:space="preserve"> 3、国有土地收益基金收入</t>
  </si>
  <si>
    <t xml:space="preserve"> 4、彩票公益金收入</t>
  </si>
  <si>
    <t xml:space="preserve"> 5、城市基础设施配套费收入</t>
  </si>
  <si>
    <t xml:space="preserve"> 6、污水处理费收入</t>
  </si>
  <si>
    <t xml:space="preserve"> 7、城市公用事业附加</t>
  </si>
  <si>
    <t xml:space="preserve"> 1、转移性收入</t>
  </si>
  <si>
    <t xml:space="preserve"> 3、债务收入</t>
  </si>
  <si>
    <t xml:space="preserve"> 4、上年结余结转</t>
  </si>
  <si>
    <t>三、本年支出</t>
  </si>
  <si>
    <t>（一）文化体育与传媒支出</t>
  </si>
  <si>
    <t>（二）社会保障和就业支出</t>
  </si>
  <si>
    <t>（三）城乡社区支出</t>
  </si>
  <si>
    <t xml:space="preserve"> 1、国有土地使用权出让收入及对应专项债务收入安排的支出</t>
  </si>
  <si>
    <t xml:space="preserve">   征地和拆迁补偿支出</t>
  </si>
  <si>
    <t xml:space="preserve">   土地开发支出</t>
  </si>
  <si>
    <t xml:space="preserve">   城市建设支出</t>
  </si>
  <si>
    <t xml:space="preserve">   补助被征地农民支出</t>
  </si>
  <si>
    <t xml:space="preserve">   支付破产或改制企业职工安置费</t>
  </si>
  <si>
    <t xml:space="preserve">   其他国有土地使用权出让收入安排的支出</t>
  </si>
  <si>
    <t xml:space="preserve"> 2、国有土地收益基金及对应专项债务收入安排的支出</t>
  </si>
  <si>
    <t xml:space="preserve"> 3、农业土地开发资金安排的支出</t>
  </si>
  <si>
    <t xml:space="preserve"> 4、城市基础设施配套费安排的支出</t>
  </si>
  <si>
    <t xml:space="preserve">   城市公共设施</t>
  </si>
  <si>
    <t xml:space="preserve">   城市环境卫生</t>
  </si>
  <si>
    <t xml:space="preserve">   其他城市基础设施配套费安排的支出</t>
  </si>
  <si>
    <t xml:space="preserve"> 5、污水处理费安排的支出</t>
  </si>
  <si>
    <t xml:space="preserve">   污水处理设施建设和运营</t>
  </si>
  <si>
    <t xml:space="preserve">   代征手续费</t>
  </si>
  <si>
    <t xml:space="preserve">   其他污水处理费安排的支出</t>
  </si>
  <si>
    <t>（四）农林水支出</t>
  </si>
  <si>
    <t>（五）其他支出</t>
  </si>
  <si>
    <t xml:space="preserve"> 1、其他政府性基金及对应专项债务收入安排的支出</t>
  </si>
  <si>
    <t xml:space="preserve">   其他地方自行试点项目收益专项债券收入安排的支出</t>
  </si>
  <si>
    <t>（七）债务付息支出</t>
  </si>
  <si>
    <t>（八）债务发行费支出</t>
  </si>
  <si>
    <t>四、债务还本支出</t>
  </si>
  <si>
    <t>五、转移性支出</t>
  </si>
  <si>
    <t xml:space="preserve"> 1、政府性基金上解支出</t>
  </si>
  <si>
    <t xml:space="preserve"> 2、调出资金</t>
  </si>
  <si>
    <t xml:space="preserve">   城市基础设施配套费结余</t>
  </si>
  <si>
    <t xml:space="preserve">   污水处理费结余</t>
  </si>
  <si>
    <t xml:space="preserve">   国有土地使用权出让收入结余</t>
  </si>
  <si>
    <t xml:space="preserve"> 3、年终结余结转</t>
  </si>
  <si>
    <t>佛山市三水区芦苞镇2022年政府性基金预算支出项目调整表</t>
  </si>
  <si>
    <t>附表4</t>
  </si>
  <si>
    <t>民生微实事</t>
  </si>
  <si>
    <t>补助被征地农民支出</t>
  </si>
  <si>
    <t>“红色+”党建专项经费</t>
  </si>
  <si>
    <t>土地开发支出</t>
  </si>
  <si>
    <t>芦苞镇综合治理办公室</t>
  </si>
  <si>
    <t>“网格化管理”工作长效补贴</t>
  </si>
  <si>
    <t>平安创建经费</t>
  </si>
  <si>
    <t>芦苞镇综合行政执法办公室</t>
  </si>
  <si>
    <t>城市综合管理服务经费</t>
  </si>
  <si>
    <t>垃圾处理费</t>
  </si>
  <si>
    <t>芦苞镇宣传文体旅游办公室</t>
  </si>
  <si>
    <t>旅游文化体育建设经费</t>
  </si>
  <si>
    <t>祖庙管理经费</t>
  </si>
  <si>
    <t>社区休闲体育公园建设</t>
  </si>
  <si>
    <t>专项债券付息支出</t>
  </si>
  <si>
    <t>区公资物业征收费用</t>
  </si>
  <si>
    <t>征地和拆迁补偿支出</t>
  </si>
  <si>
    <t>芦苞镇城建和水利办公室</t>
  </si>
  <si>
    <t>征地拆迁补偿和青苗补偿费</t>
  </si>
  <si>
    <t>芦苞镇高端装备产业园建设项目</t>
  </si>
  <si>
    <t>专项债券安排的支出</t>
  </si>
  <si>
    <t>污水处理费</t>
  </si>
  <si>
    <t>市自然资源局三水分局芦苞管理所</t>
  </si>
  <si>
    <t>购买第三方巡查等专项中介服务</t>
  </si>
  <si>
    <t>芦苞镇基本农田补贴项目</t>
  </si>
  <si>
    <t>用地报批及三旧改造报批工作经费</t>
  </si>
  <si>
    <t>生态环境治理经费（含应急）</t>
  </si>
  <si>
    <t>法律服务经费</t>
  </si>
  <si>
    <t>政府购买社会服务经费</t>
  </si>
  <si>
    <t>法治文化建设经费</t>
  </si>
  <si>
    <t>芦苞镇水利所</t>
  </si>
  <si>
    <t>河长制</t>
  </si>
  <si>
    <t>泵站闸站扩容、技改建设</t>
  </si>
  <si>
    <t>芦苞镇公共资源交易中心</t>
  </si>
  <si>
    <t>招标顾问服务费</t>
  </si>
  <si>
    <t>其他国有土地使用出让收入安排的支出</t>
  </si>
  <si>
    <t>芦苞镇专职消防队</t>
  </si>
  <si>
    <t>消防安全整治</t>
  </si>
  <si>
    <t>佛山市三水区芦苞镇2022年国有资本经营预算收支调整情况表</t>
  </si>
  <si>
    <t>附表5</t>
  </si>
  <si>
    <t>一、国有资本经营预算收入</t>
  </si>
  <si>
    <t>（一）利润收入</t>
  </si>
  <si>
    <t xml:space="preserve">   其中：其他国有资本经营预算企业利润收入</t>
  </si>
  <si>
    <t>（二）股利、股息收入</t>
  </si>
  <si>
    <t>（三）产权转让收入</t>
  </si>
  <si>
    <t>（四）清算收入</t>
  </si>
  <si>
    <t>（五）其他国有资本经营收入</t>
  </si>
  <si>
    <t>国有资本经营预算转移支付收入</t>
  </si>
  <si>
    <t>本年收入合计</t>
  </si>
  <si>
    <t>上年结转</t>
  </si>
  <si>
    <t>一、国有资本经营预算支出</t>
  </si>
  <si>
    <t>（一）解决问题历史问题及改革成本支出</t>
  </si>
  <si>
    <t xml:space="preserve">   其他解决历史遗留问题及改革成本支出</t>
  </si>
  <si>
    <t>（二）国有企业资本金注入</t>
  </si>
  <si>
    <t>（三）国有企业政策性补贴</t>
  </si>
  <si>
    <t xml:space="preserve">   国有企业政策性补贴</t>
  </si>
  <si>
    <t>（四）金融国有资本经营预算支出</t>
  </si>
  <si>
    <t>（五）其他国有资本经营预算支出</t>
  </si>
  <si>
    <t xml:space="preserve">   其他国有资本经营预算支出</t>
  </si>
  <si>
    <t>二、转移性支出</t>
  </si>
  <si>
    <t>（一）国有资本经营预算转移支出</t>
  </si>
  <si>
    <t>（二）调出资金</t>
  </si>
  <si>
    <t>本年支出合计</t>
  </si>
  <si>
    <t>结转下年</t>
  </si>
  <si>
    <t>佛山市三水区芦苞镇2022年国有资本经营预算支出项目调整表</t>
  </si>
  <si>
    <t>附表6</t>
  </si>
  <si>
    <t>佛山市三水区芦苞镇2022年财政预算调整经人代会批准前已安排资金表</t>
  </si>
  <si>
    <t>附表7</t>
  </si>
  <si>
    <t>金额</t>
  </si>
  <si>
    <t>合  计</t>
  </si>
  <si>
    <t>（一）一般公共预算和基金预算小计</t>
  </si>
  <si>
    <t xml:space="preserve">    基本支出</t>
  </si>
  <si>
    <t xml:space="preserve">    项目支出</t>
  </si>
  <si>
    <t xml:space="preserve">    债券还本支出</t>
  </si>
  <si>
    <t xml:space="preserve">    上解支出</t>
  </si>
  <si>
    <t>（二）基金预算小计</t>
  </si>
  <si>
    <t>（三）国有资本经营预算小计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</si>
</sst>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</numFmts>
  <fonts count="33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6"/>
      <name val="方正小标宋简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6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0"/>
      <name val="斜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29" fillId="2" borderId="1" applyNumberFormat="0" applyAlignment="0" applyProtection="0"/>
    <xf numFmtId="0" fontId="27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0" borderId="0">
      <alignment/>
      <protection/>
    </xf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43" fontId="16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0" borderId="0">
      <alignment/>
      <protection/>
    </xf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</cellStyleXfs>
  <cellXfs count="10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176" fontId="6" fillId="0" borderId="9" xfId="23" applyNumberFormat="1" applyFont="1" applyBorder="1" applyAlignment="1">
      <alignment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/>
    </xf>
    <xf numFmtId="176" fontId="3" fillId="0" borderId="9" xfId="23" applyNumberFormat="1" applyFont="1" applyBorder="1" applyAlignment="1">
      <alignment vertical="center"/>
    </xf>
    <xf numFmtId="176" fontId="3" fillId="0" borderId="9" xfId="23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71" applyFont="1" applyFill="1" applyBorder="1" applyAlignment="1" applyProtection="1">
      <alignment horizontal="left" vertical="center" wrapText="1"/>
      <protection locked="0"/>
    </xf>
    <xf numFmtId="43" fontId="9" fillId="0" borderId="9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16" applyFont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69" applyFont="1" applyFill="1" applyBorder="1" applyAlignment="1">
      <alignment horizontal="center" vertical="center"/>
      <protection/>
    </xf>
    <xf numFmtId="0" fontId="2" fillId="0" borderId="9" xfId="16" applyFont="1" applyBorder="1" applyAlignment="1">
      <alignment vertical="center"/>
      <protection/>
    </xf>
    <xf numFmtId="176" fontId="2" fillId="0" borderId="9" xfId="58" applyNumberFormat="1" applyFont="1" applyFill="1" applyBorder="1" applyAlignment="1">
      <alignment vertical="center"/>
    </xf>
    <xf numFmtId="177" fontId="2" fillId="0" borderId="9" xfId="58" applyNumberFormat="1" applyFont="1" applyFill="1" applyBorder="1" applyAlignment="1">
      <alignment vertical="center"/>
    </xf>
    <xf numFmtId="0" fontId="7" fillId="0" borderId="9" xfId="16" applyFont="1" applyBorder="1" applyAlignment="1">
      <alignment vertical="center"/>
      <protection/>
    </xf>
    <xf numFmtId="176" fontId="7" fillId="0" borderId="9" xfId="58" applyNumberFormat="1" applyFont="1" applyFill="1" applyBorder="1" applyAlignment="1">
      <alignment vertical="center"/>
    </xf>
    <xf numFmtId="177" fontId="7" fillId="0" borderId="9" xfId="58" applyNumberFormat="1" applyFont="1" applyFill="1" applyBorder="1" applyAlignment="1">
      <alignment vertical="center"/>
    </xf>
    <xf numFmtId="0" fontId="7" fillId="0" borderId="9" xfId="16" applyFont="1" applyBorder="1" applyAlignment="1">
      <alignment vertical="center" wrapText="1"/>
      <protection/>
    </xf>
    <xf numFmtId="0" fontId="7" fillId="0" borderId="9" xfId="16" applyFont="1" applyBorder="1" applyAlignment="1">
      <alignment horizontal="left" vertical="center" indent="1"/>
      <protection/>
    </xf>
    <xf numFmtId="0" fontId="2" fillId="0" borderId="9" xfId="16" applyFont="1" applyBorder="1" applyAlignment="1">
      <alignment horizontal="center" vertical="center"/>
      <protection/>
    </xf>
    <xf numFmtId="0" fontId="7" fillId="0" borderId="9" xfId="16" applyFont="1" applyFill="1" applyBorder="1" applyAlignment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43" fontId="9" fillId="0" borderId="9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9" xfId="48" applyFont="1" applyFill="1" applyBorder="1" applyAlignment="1">
      <alignment vertical="center" wrapText="1"/>
      <protection/>
    </xf>
    <xf numFmtId="178" fontId="7" fillId="0" borderId="9" xfId="27" applyNumberFormat="1" applyFont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71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vertical="center" wrapText="1"/>
    </xf>
    <xf numFmtId="176" fontId="11" fillId="0" borderId="9" xfId="20" applyNumberFormat="1" applyFont="1" applyFill="1" applyBorder="1" applyAlignment="1">
      <alignment horizontal="right" vertical="center"/>
    </xf>
    <xf numFmtId="177" fontId="11" fillId="0" borderId="9" xfId="20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left" vertical="center" wrapText="1"/>
    </xf>
    <xf numFmtId="176" fontId="12" fillId="0" borderId="9" xfId="20" applyNumberFormat="1" applyFont="1" applyFill="1" applyBorder="1" applyAlignment="1">
      <alignment horizontal="right" vertical="center"/>
    </xf>
    <xf numFmtId="177" fontId="12" fillId="0" borderId="9" xfId="20" applyNumberFormat="1" applyFont="1" applyFill="1" applyBorder="1" applyAlignment="1">
      <alignment horizontal="right" vertical="center"/>
    </xf>
    <xf numFmtId="0" fontId="11" fillId="0" borderId="9" xfId="70" applyFont="1" applyFill="1" applyBorder="1" applyAlignment="1">
      <alignment vertical="center" wrapText="1"/>
      <protection/>
    </xf>
    <xf numFmtId="0" fontId="12" fillId="0" borderId="9" xfId="70" applyFont="1" applyFill="1" applyBorder="1" applyAlignment="1">
      <alignment vertical="center" wrapText="1"/>
      <protection/>
    </xf>
    <xf numFmtId="0" fontId="7" fillId="0" borderId="9" xfId="70" applyFont="1" applyFill="1" applyBorder="1" applyAlignment="1">
      <alignment vertical="center" wrapText="1"/>
      <protection/>
    </xf>
    <xf numFmtId="0" fontId="11" fillId="0" borderId="9" xfId="0" applyFont="1" applyFill="1" applyBorder="1" applyAlignment="1">
      <alignment horizontal="left" vertical="center" wrapText="1"/>
    </xf>
    <xf numFmtId="0" fontId="12" fillId="0" borderId="9" xfId="61" applyFont="1" applyFill="1" applyBorder="1" applyAlignment="1">
      <alignment horizontal="left" vertical="center" wrapText="1"/>
      <protection/>
    </xf>
    <xf numFmtId="0" fontId="12" fillId="0" borderId="9" xfId="69" applyFont="1" applyFill="1" applyBorder="1" applyAlignment="1">
      <alignment horizontal="left" vertical="center" wrapText="1"/>
      <protection/>
    </xf>
  </cellXfs>
  <cellStyles count="59">
    <cellStyle name="Normal" xfId="0"/>
    <cellStyle name="Currency [0]" xfId="15"/>
    <cellStyle name="常规_表八、国有资本经营预算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常规_表四、2015年基金收支平衡表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表四、政府性基金收支决算表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千位分隔_表一" xfId="58"/>
    <cellStyle name="20% - 强调文字颜色 4" xfId="59"/>
    <cellStyle name="40% - 强调文字颜色 4" xfId="60"/>
    <cellStyle name="常规_一般公共预算调整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Sheet1" xfId="69"/>
    <cellStyle name="常规_表二、一般公共预算收支决算表" xfId="70"/>
    <cellStyle name="常规_支出（公共预算）_26 2" xfId="71"/>
    <cellStyle name="样式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SheetLayoutView="100" workbookViewId="0" topLeftCell="A1">
      <pane ySplit="4" topLeftCell="A13" activePane="bottomLeft" state="frozen"/>
      <selection pane="bottomLeft" activeCell="D20" sqref="D20:D21"/>
    </sheetView>
  </sheetViews>
  <sheetFormatPr defaultColWidth="9.00390625" defaultRowHeight="13.5"/>
  <cols>
    <col min="1" max="1" width="36.25390625" style="4" customWidth="1"/>
    <col min="2" max="3" width="16.50390625" style="4" customWidth="1"/>
    <col min="4" max="5" width="14.625" style="4" customWidth="1"/>
    <col min="6" max="225" width="9.00390625" style="4" customWidth="1"/>
    <col min="226" max="232" width="9.00390625" style="88" customWidth="1"/>
    <col min="233" max="16384" width="9.00390625" style="68" customWidth="1"/>
  </cols>
  <sheetData>
    <row r="1" spans="1:5" ht="30" customHeight="1">
      <c r="A1" s="89" t="s">
        <v>0</v>
      </c>
      <c r="B1" s="89"/>
      <c r="C1" s="89"/>
      <c r="D1" s="89"/>
      <c r="E1" s="89"/>
    </row>
    <row r="2" spans="1:5" ht="18.75" customHeight="1">
      <c r="A2" s="90" t="s">
        <v>1</v>
      </c>
      <c r="E2" s="91" t="s">
        <v>2</v>
      </c>
    </row>
    <row r="3" spans="1:5" ht="21" customHeight="1">
      <c r="A3" s="30" t="s">
        <v>3</v>
      </c>
      <c r="B3" s="30" t="s">
        <v>4</v>
      </c>
      <c r="C3" s="45" t="s">
        <v>5</v>
      </c>
      <c r="D3" s="46" t="s">
        <v>6</v>
      </c>
      <c r="E3" s="46"/>
    </row>
    <row r="4" spans="1:5" ht="21" customHeight="1">
      <c r="A4" s="30"/>
      <c r="B4" s="30"/>
      <c r="C4" s="45"/>
      <c r="D4" s="45" t="s">
        <v>7</v>
      </c>
      <c r="E4" s="45" t="s">
        <v>8</v>
      </c>
    </row>
    <row r="5" spans="1:5" s="87" customFormat="1" ht="19.5" customHeight="1">
      <c r="A5" s="92" t="s">
        <v>9</v>
      </c>
      <c r="B5" s="93">
        <f>SUM(B6:B7)</f>
        <v>18000</v>
      </c>
      <c r="C5" s="93">
        <f>SUM(C6:C7)</f>
        <v>18000</v>
      </c>
      <c r="D5" s="93">
        <f aca="true" t="shared" si="0" ref="D5:D19">C5-B5</f>
        <v>0</v>
      </c>
      <c r="E5" s="94">
        <f aca="true" t="shared" si="1" ref="E5:E19">IF(B5=0,0,D5/B5*100)</f>
        <v>0</v>
      </c>
    </row>
    <row r="6" spans="1:5" s="87" customFormat="1" ht="19.5" customHeight="1">
      <c r="A6" s="95" t="s">
        <v>10</v>
      </c>
      <c r="B6" s="96">
        <v>14000</v>
      </c>
      <c r="C6" s="96">
        <v>14000</v>
      </c>
      <c r="D6" s="96">
        <f t="shared" si="0"/>
        <v>0</v>
      </c>
      <c r="E6" s="97">
        <f t="shared" si="1"/>
        <v>0</v>
      </c>
    </row>
    <row r="7" spans="1:5" s="87" customFormat="1" ht="19.5" customHeight="1">
      <c r="A7" s="95" t="s">
        <v>11</v>
      </c>
      <c r="B7" s="96">
        <v>4000</v>
      </c>
      <c r="C7" s="96">
        <v>4000</v>
      </c>
      <c r="D7" s="96">
        <f t="shared" si="0"/>
        <v>0</v>
      </c>
      <c r="E7" s="97">
        <f t="shared" si="1"/>
        <v>0</v>
      </c>
    </row>
    <row r="8" spans="1:5" s="87" customFormat="1" ht="19.5" customHeight="1">
      <c r="A8" s="92" t="s">
        <v>12</v>
      </c>
      <c r="B8" s="93">
        <f>B9+B13+B14+B18</f>
        <v>15808</v>
      </c>
      <c r="C8" s="93">
        <f>C9+C13+C14+C18</f>
        <v>15051</v>
      </c>
      <c r="D8" s="93">
        <f t="shared" si="0"/>
        <v>-757</v>
      </c>
      <c r="E8" s="94">
        <f t="shared" si="1"/>
        <v>-4.788714574898786</v>
      </c>
    </row>
    <row r="9" spans="1:5" s="87" customFormat="1" ht="19.5" customHeight="1">
      <c r="A9" s="71" t="s">
        <v>13</v>
      </c>
      <c r="B9" s="93">
        <f>SUM(B10:B12)</f>
        <v>1500</v>
      </c>
      <c r="C9" s="93">
        <f>SUM(C10:C12)</f>
        <v>1643</v>
      </c>
      <c r="D9" s="93">
        <f t="shared" si="0"/>
        <v>143</v>
      </c>
      <c r="E9" s="94">
        <f t="shared" si="1"/>
        <v>9.533333333333333</v>
      </c>
    </row>
    <row r="10" spans="1:5" s="87" customFormat="1" ht="19.5" customHeight="1">
      <c r="A10" s="95" t="s">
        <v>14</v>
      </c>
      <c r="B10" s="96"/>
      <c r="C10" s="96"/>
      <c r="D10" s="96">
        <f t="shared" si="0"/>
        <v>0</v>
      </c>
      <c r="E10" s="97">
        <f t="shared" si="1"/>
        <v>0</v>
      </c>
    </row>
    <row r="11" spans="1:5" s="87" customFormat="1" ht="19.5" customHeight="1">
      <c r="A11" s="95" t="s">
        <v>15</v>
      </c>
      <c r="B11" s="96">
        <v>1500</v>
      </c>
      <c r="C11" s="96">
        <v>1643</v>
      </c>
      <c r="D11" s="96">
        <f t="shared" si="0"/>
        <v>143</v>
      </c>
      <c r="E11" s="97">
        <f t="shared" si="1"/>
        <v>9.533333333333333</v>
      </c>
    </row>
    <row r="12" spans="1:5" s="87" customFormat="1" ht="19.5" customHeight="1">
      <c r="A12" s="95" t="s">
        <v>16</v>
      </c>
      <c r="B12" s="96"/>
      <c r="C12" s="96"/>
      <c r="D12" s="96">
        <f t="shared" si="0"/>
        <v>0</v>
      </c>
      <c r="E12" s="97">
        <f t="shared" si="1"/>
        <v>0</v>
      </c>
    </row>
    <row r="13" spans="1:5" s="87" customFormat="1" ht="19.5" customHeight="1">
      <c r="A13" s="71" t="s">
        <v>17</v>
      </c>
      <c r="B13" s="93"/>
      <c r="C13" s="93">
        <v>2400</v>
      </c>
      <c r="D13" s="93">
        <f t="shared" si="0"/>
        <v>2400</v>
      </c>
      <c r="E13" s="94">
        <f t="shared" si="1"/>
        <v>0</v>
      </c>
    </row>
    <row r="14" spans="1:5" s="87" customFormat="1" ht="19.5" customHeight="1">
      <c r="A14" s="98" t="s">
        <v>18</v>
      </c>
      <c r="B14" s="93">
        <f>SUM(B15:B17)</f>
        <v>14300</v>
      </c>
      <c r="C14" s="93">
        <f>SUM(C15:C17)</f>
        <v>11000</v>
      </c>
      <c r="D14" s="93">
        <f t="shared" si="0"/>
        <v>-3300</v>
      </c>
      <c r="E14" s="94">
        <f t="shared" si="1"/>
        <v>-23.076923076923077</v>
      </c>
    </row>
    <row r="15" spans="1:5" s="87" customFormat="1" ht="19.5" customHeight="1">
      <c r="A15" s="99" t="s">
        <v>19</v>
      </c>
      <c r="B15" s="96"/>
      <c r="C15" s="96"/>
      <c r="D15" s="96">
        <f t="shared" si="0"/>
        <v>0</v>
      </c>
      <c r="E15" s="97">
        <f t="shared" si="1"/>
        <v>0</v>
      </c>
    </row>
    <row r="16" spans="1:5" s="87" customFormat="1" ht="19.5" customHeight="1">
      <c r="A16" s="100" t="s">
        <v>20</v>
      </c>
      <c r="B16" s="96">
        <v>14300</v>
      </c>
      <c r="C16" s="96">
        <v>11000</v>
      </c>
      <c r="D16" s="96">
        <f t="shared" si="0"/>
        <v>-3300</v>
      </c>
      <c r="E16" s="97">
        <f t="shared" si="1"/>
        <v>-23.076923076923077</v>
      </c>
    </row>
    <row r="17" spans="1:5" s="87" customFormat="1" ht="19.5" customHeight="1">
      <c r="A17" s="100" t="s">
        <v>21</v>
      </c>
      <c r="B17" s="96"/>
      <c r="C17" s="96"/>
      <c r="D17" s="96">
        <f t="shared" si="0"/>
        <v>0</v>
      </c>
      <c r="E17" s="97">
        <f t="shared" si="1"/>
        <v>0</v>
      </c>
    </row>
    <row r="18" spans="1:5" s="87" customFormat="1" ht="19.5" customHeight="1">
      <c r="A18" s="98" t="s">
        <v>22</v>
      </c>
      <c r="B18" s="93">
        <v>8</v>
      </c>
      <c r="C18" s="93">
        <v>8</v>
      </c>
      <c r="D18" s="93">
        <f t="shared" si="0"/>
        <v>0</v>
      </c>
      <c r="E18" s="94">
        <f t="shared" si="1"/>
        <v>0</v>
      </c>
    </row>
    <row r="19" spans="1:5" s="87" customFormat="1" ht="19.5" customHeight="1">
      <c r="A19" s="30" t="s">
        <v>23</v>
      </c>
      <c r="B19" s="93">
        <f>B5+B8</f>
        <v>33808</v>
      </c>
      <c r="C19" s="93">
        <f>C5+C8</f>
        <v>33051</v>
      </c>
      <c r="D19" s="93">
        <f t="shared" si="0"/>
        <v>-757</v>
      </c>
      <c r="E19" s="94">
        <f t="shared" si="1"/>
        <v>-2.239115002366304</v>
      </c>
    </row>
    <row r="20" spans="1:5" s="87" customFormat="1" ht="19.5" customHeight="1">
      <c r="A20" s="101" t="s">
        <v>24</v>
      </c>
      <c r="B20" s="93">
        <v>26466</v>
      </c>
      <c r="C20" s="93">
        <v>25561</v>
      </c>
      <c r="D20" s="93">
        <f aca="true" t="shared" si="2" ref="D20:D38">C20-B20</f>
        <v>-905</v>
      </c>
      <c r="E20" s="94">
        <f aca="true" t="shared" si="3" ref="E20:E38">IF(B20=0,0,D20/B20*100)</f>
        <v>-3.4194815990327214</v>
      </c>
    </row>
    <row r="21" spans="1:5" s="87" customFormat="1" ht="19.5" customHeight="1">
      <c r="A21" s="92" t="s">
        <v>25</v>
      </c>
      <c r="B21" s="93">
        <f>SUM(B22:B28)</f>
        <v>4755</v>
      </c>
      <c r="C21" s="93">
        <f>SUM(C22:C28)</f>
        <v>4954</v>
      </c>
      <c r="D21" s="93">
        <f t="shared" si="2"/>
        <v>199</v>
      </c>
      <c r="E21" s="94">
        <f t="shared" si="3"/>
        <v>4.185068349106204</v>
      </c>
    </row>
    <row r="22" spans="1:5" s="87" customFormat="1" ht="19.5" customHeight="1">
      <c r="A22" s="102" t="s">
        <v>26</v>
      </c>
      <c r="B22" s="96">
        <v>1155</v>
      </c>
      <c r="C22" s="96">
        <v>1155</v>
      </c>
      <c r="D22" s="96">
        <f t="shared" si="2"/>
        <v>0</v>
      </c>
      <c r="E22" s="97">
        <f t="shared" si="3"/>
        <v>0</v>
      </c>
    </row>
    <row r="23" spans="1:5" s="87" customFormat="1" ht="19.5" customHeight="1">
      <c r="A23" s="102" t="s">
        <v>27</v>
      </c>
      <c r="B23" s="96">
        <v>3500</v>
      </c>
      <c r="C23" s="96">
        <v>3500</v>
      </c>
      <c r="D23" s="96">
        <f t="shared" si="2"/>
        <v>0</v>
      </c>
      <c r="E23" s="97">
        <f t="shared" si="3"/>
        <v>0</v>
      </c>
    </row>
    <row r="24" spans="1:5" s="87" customFormat="1" ht="19.5" customHeight="1">
      <c r="A24" s="102" t="s">
        <v>28</v>
      </c>
      <c r="B24" s="96">
        <v>100</v>
      </c>
      <c r="C24" s="96">
        <v>100</v>
      </c>
      <c r="D24" s="96">
        <f t="shared" si="2"/>
        <v>0</v>
      </c>
      <c r="E24" s="97">
        <f t="shared" si="3"/>
        <v>0</v>
      </c>
    </row>
    <row r="25" spans="1:5" s="87" customFormat="1" ht="19.5" customHeight="1">
      <c r="A25" s="102" t="s">
        <v>29</v>
      </c>
      <c r="B25" s="96"/>
      <c r="C25" s="96"/>
      <c r="D25" s="96">
        <f t="shared" si="2"/>
        <v>0</v>
      </c>
      <c r="E25" s="97">
        <f t="shared" si="3"/>
        <v>0</v>
      </c>
    </row>
    <row r="26" spans="1:5" s="87" customFormat="1" ht="19.5" customHeight="1">
      <c r="A26" s="102" t="s">
        <v>30</v>
      </c>
      <c r="B26" s="96"/>
      <c r="C26" s="96"/>
      <c r="D26" s="96">
        <f t="shared" si="2"/>
        <v>0</v>
      </c>
      <c r="E26" s="97">
        <f t="shared" si="3"/>
        <v>0</v>
      </c>
    </row>
    <row r="27" spans="1:5" s="87" customFormat="1" ht="19.5" customHeight="1">
      <c r="A27" s="102" t="s">
        <v>31</v>
      </c>
      <c r="B27" s="96"/>
      <c r="C27" s="96"/>
      <c r="D27" s="96">
        <f t="shared" si="2"/>
        <v>0</v>
      </c>
      <c r="E27" s="97">
        <f t="shared" si="3"/>
        <v>0</v>
      </c>
    </row>
    <row r="28" spans="1:5" s="87" customFormat="1" ht="19.5" customHeight="1">
      <c r="A28" s="102" t="s">
        <v>32</v>
      </c>
      <c r="B28" s="96"/>
      <c r="C28" s="96">
        <v>199</v>
      </c>
      <c r="D28" s="96">
        <f t="shared" si="2"/>
        <v>199</v>
      </c>
      <c r="E28" s="97">
        <f t="shared" si="3"/>
        <v>0</v>
      </c>
    </row>
    <row r="29" spans="1:5" s="87" customFormat="1" ht="19.5" customHeight="1">
      <c r="A29" s="71" t="s">
        <v>33</v>
      </c>
      <c r="B29" s="93">
        <f>SUM(B30:B31)</f>
        <v>2510</v>
      </c>
      <c r="C29" s="93">
        <f>SUM(C30:C31)</f>
        <v>2510</v>
      </c>
      <c r="D29" s="93">
        <f t="shared" si="2"/>
        <v>0</v>
      </c>
      <c r="E29" s="94">
        <f t="shared" si="3"/>
        <v>0</v>
      </c>
    </row>
    <row r="30" spans="1:5" s="87" customFormat="1" ht="19.5" customHeight="1">
      <c r="A30" s="103" t="s">
        <v>34</v>
      </c>
      <c r="B30" s="96">
        <v>2510</v>
      </c>
      <c r="C30" s="96">
        <v>2510</v>
      </c>
      <c r="D30" s="96">
        <f t="shared" si="2"/>
        <v>0</v>
      </c>
      <c r="E30" s="97">
        <f t="shared" si="3"/>
        <v>0</v>
      </c>
    </row>
    <row r="31" spans="1:5" s="87" customFormat="1" ht="19.5" customHeight="1">
      <c r="A31" s="103" t="s">
        <v>35</v>
      </c>
      <c r="B31" s="96"/>
      <c r="C31" s="96"/>
      <c r="D31" s="96">
        <f t="shared" si="2"/>
        <v>0</v>
      </c>
      <c r="E31" s="97">
        <f t="shared" si="3"/>
        <v>0</v>
      </c>
    </row>
    <row r="32" spans="1:5" s="87" customFormat="1" ht="19.5" customHeight="1">
      <c r="A32" s="71" t="s">
        <v>36</v>
      </c>
      <c r="B32" s="93">
        <f>B33+B34</f>
        <v>77</v>
      </c>
      <c r="C32" s="93">
        <f>C33+C34</f>
        <v>26</v>
      </c>
      <c r="D32" s="93">
        <f t="shared" si="2"/>
        <v>-51</v>
      </c>
      <c r="E32" s="94">
        <f t="shared" si="3"/>
        <v>-66.23376623376623</v>
      </c>
    </row>
    <row r="33" spans="1:5" s="87" customFormat="1" ht="19.5" customHeight="1">
      <c r="A33" s="92" t="s">
        <v>37</v>
      </c>
      <c r="B33" s="93">
        <f>B19-B20-B21-B29-B34</f>
        <v>0</v>
      </c>
      <c r="C33" s="93">
        <f>C19-C20-C21-C29-C34</f>
        <v>0</v>
      </c>
      <c r="D33" s="93">
        <f t="shared" si="2"/>
        <v>0</v>
      </c>
      <c r="E33" s="94">
        <f t="shared" si="3"/>
        <v>0</v>
      </c>
    </row>
    <row r="34" spans="1:5" s="87" customFormat="1" ht="19.5" customHeight="1">
      <c r="A34" s="71" t="s">
        <v>38</v>
      </c>
      <c r="B34" s="93">
        <f>SUM(B35:B37)</f>
        <v>77</v>
      </c>
      <c r="C34" s="93">
        <f>SUM(C35:C37)</f>
        <v>26</v>
      </c>
      <c r="D34" s="93">
        <f t="shared" si="2"/>
        <v>-51</v>
      </c>
      <c r="E34" s="94">
        <f t="shared" si="3"/>
        <v>-66.23376623376623</v>
      </c>
    </row>
    <row r="35" spans="1:5" s="87" customFormat="1" ht="19.5" customHeight="1">
      <c r="A35" s="95" t="s">
        <v>39</v>
      </c>
      <c r="B35" s="96"/>
      <c r="C35" s="96"/>
      <c r="D35" s="96">
        <f t="shared" si="2"/>
        <v>0</v>
      </c>
      <c r="E35" s="97">
        <f t="shared" si="3"/>
        <v>0</v>
      </c>
    </row>
    <row r="36" spans="1:5" s="87" customFormat="1" ht="19.5" customHeight="1">
      <c r="A36" s="95" t="s">
        <v>40</v>
      </c>
      <c r="B36" s="93">
        <v>77</v>
      </c>
      <c r="C36" s="93">
        <v>26</v>
      </c>
      <c r="D36" s="96">
        <f t="shared" si="2"/>
        <v>-51</v>
      </c>
      <c r="E36" s="97">
        <f t="shared" si="3"/>
        <v>-66.23376623376623</v>
      </c>
    </row>
    <row r="37" spans="1:5" s="87" customFormat="1" ht="19.5" customHeight="1">
      <c r="A37" s="95" t="s">
        <v>41</v>
      </c>
      <c r="B37" s="96"/>
      <c r="C37" s="96"/>
      <c r="D37" s="96">
        <f t="shared" si="2"/>
        <v>0</v>
      </c>
      <c r="E37" s="97">
        <f t="shared" si="3"/>
        <v>0</v>
      </c>
    </row>
    <row r="38" spans="1:5" s="87" customFormat="1" ht="19.5" customHeight="1">
      <c r="A38" s="30" t="s">
        <v>42</v>
      </c>
      <c r="B38" s="93">
        <f>B20+B21+B29+B32</f>
        <v>33808</v>
      </c>
      <c r="C38" s="93">
        <f>C20+C21+C29+C32</f>
        <v>33051</v>
      </c>
      <c r="D38" s="93">
        <f t="shared" si="2"/>
        <v>-757</v>
      </c>
      <c r="E38" s="94">
        <f t="shared" si="3"/>
        <v>-2.239115002366304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2" right="0.2" top="0.39" bottom="0.39" header="0.2" footer="0.2"/>
  <pageSetup firstPageNumber="1" useFirstPageNumber="1" horizontalDpi="600" verticalDpi="600" orientation="portrait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showZeros="0" zoomScaleSheetLayoutView="100" workbookViewId="0" topLeftCell="A1">
      <pane ySplit="3" topLeftCell="A20" activePane="bottomLeft" state="frozen"/>
      <selection pane="bottomLeft" activeCell="B36" sqref="B36:B38"/>
    </sheetView>
  </sheetViews>
  <sheetFormatPr defaultColWidth="9.00390625" defaultRowHeight="13.5"/>
  <cols>
    <col min="1" max="1" width="6.25390625" style="17" customWidth="1"/>
    <col min="2" max="2" width="17.625" style="18" customWidth="1"/>
    <col min="3" max="3" width="21.00390625" style="17" customWidth="1"/>
    <col min="4" max="4" width="8.375" style="19" customWidth="1"/>
    <col min="5" max="5" width="23.50390625" style="19" customWidth="1"/>
    <col min="6" max="6" width="9.75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43</v>
      </c>
      <c r="B1" s="21"/>
      <c r="C1" s="21"/>
      <c r="D1" s="21"/>
      <c r="E1" s="21"/>
      <c r="F1" s="23"/>
      <c r="G1" s="21"/>
    </row>
    <row r="2" spans="1:7" s="14" customFormat="1" ht="17.25" customHeight="1">
      <c r="A2" s="6" t="s">
        <v>44</v>
      </c>
      <c r="B2" s="24"/>
      <c r="C2" s="6"/>
      <c r="D2" s="25"/>
      <c r="E2" s="74"/>
      <c r="F2" s="27"/>
      <c r="G2" s="28" t="s">
        <v>2</v>
      </c>
    </row>
    <row r="3" spans="1:7" s="15" customFormat="1" ht="27.75" customHeight="1">
      <c r="A3" s="29" t="s">
        <v>45</v>
      </c>
      <c r="B3" s="30" t="s">
        <v>46</v>
      </c>
      <c r="C3" s="29" t="s">
        <v>47</v>
      </c>
      <c r="D3" s="29" t="s">
        <v>48</v>
      </c>
      <c r="E3" s="29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29"/>
      <c r="C4" s="29"/>
      <c r="D4" s="29"/>
      <c r="E4" s="29"/>
      <c r="F4" s="33">
        <f>SUM(F5:F40)</f>
        <v>-905.2820000000002</v>
      </c>
      <c r="G4" s="29"/>
    </row>
    <row r="5" spans="1:7" s="16" customFormat="1" ht="21" customHeight="1">
      <c r="A5" s="34">
        <v>1</v>
      </c>
      <c r="B5" s="75" t="s">
        <v>53</v>
      </c>
      <c r="C5" s="57" t="s">
        <v>54</v>
      </c>
      <c r="D5" s="37">
        <v>2010399</v>
      </c>
      <c r="E5" s="76" t="s">
        <v>55</v>
      </c>
      <c r="F5" s="58">
        <v>20</v>
      </c>
      <c r="G5" s="37"/>
    </row>
    <row r="6" spans="1:7" s="16" customFormat="1" ht="21" customHeight="1">
      <c r="A6" s="34">
        <v>2</v>
      </c>
      <c r="B6" s="75" t="s">
        <v>56</v>
      </c>
      <c r="C6" s="57" t="s">
        <v>57</v>
      </c>
      <c r="D6" s="37">
        <v>2010199</v>
      </c>
      <c r="E6" s="76" t="s">
        <v>58</v>
      </c>
      <c r="F6" s="58">
        <v>10</v>
      </c>
      <c r="G6" s="37"/>
    </row>
    <row r="7" spans="1:7" s="16" customFormat="1" ht="21" customHeight="1">
      <c r="A7" s="34">
        <v>3</v>
      </c>
      <c r="B7" s="75"/>
      <c r="C7" s="57" t="s">
        <v>59</v>
      </c>
      <c r="D7" s="37">
        <v>2010199</v>
      </c>
      <c r="E7" s="76" t="s">
        <v>58</v>
      </c>
      <c r="F7" s="58">
        <v>-8</v>
      </c>
      <c r="G7" s="37"/>
    </row>
    <row r="8" spans="1:7" s="16" customFormat="1" ht="21" customHeight="1">
      <c r="A8" s="34">
        <v>4</v>
      </c>
      <c r="B8" s="75"/>
      <c r="C8" s="57" t="s">
        <v>60</v>
      </c>
      <c r="D8" s="37">
        <v>2010199</v>
      </c>
      <c r="E8" s="76" t="s">
        <v>58</v>
      </c>
      <c r="F8" s="58">
        <v>-1.5</v>
      </c>
      <c r="G8" s="37"/>
    </row>
    <row r="9" spans="1:7" s="16" customFormat="1" ht="21" customHeight="1">
      <c r="A9" s="34">
        <v>5</v>
      </c>
      <c r="B9" s="75"/>
      <c r="C9" s="57" t="s">
        <v>61</v>
      </c>
      <c r="D9" s="37">
        <v>2010199</v>
      </c>
      <c r="E9" s="76" t="s">
        <v>58</v>
      </c>
      <c r="F9" s="58">
        <v>-0.4</v>
      </c>
      <c r="G9" s="37"/>
    </row>
    <row r="10" spans="1:7" s="16" customFormat="1" ht="21" customHeight="1">
      <c r="A10" s="34">
        <v>6</v>
      </c>
      <c r="B10" s="75" t="s">
        <v>62</v>
      </c>
      <c r="C10" s="57" t="s">
        <v>63</v>
      </c>
      <c r="D10" s="37">
        <v>2013201</v>
      </c>
      <c r="E10" s="38" t="s">
        <v>64</v>
      </c>
      <c r="F10" s="58">
        <v>-1700</v>
      </c>
      <c r="G10" s="37"/>
    </row>
    <row r="11" spans="1:7" s="16" customFormat="1" ht="21" customHeight="1">
      <c r="A11" s="34">
        <v>7</v>
      </c>
      <c r="B11" s="75" t="s">
        <v>65</v>
      </c>
      <c r="C11" s="57" t="s">
        <v>66</v>
      </c>
      <c r="D11" s="37">
        <v>2080999</v>
      </c>
      <c r="E11" s="76" t="s">
        <v>67</v>
      </c>
      <c r="F11" s="58">
        <v>40</v>
      </c>
      <c r="G11" s="37"/>
    </row>
    <row r="12" spans="1:7" s="16" customFormat="1" ht="21" customHeight="1">
      <c r="A12" s="34">
        <v>8</v>
      </c>
      <c r="B12" s="75"/>
      <c r="C12" s="57" t="s">
        <v>68</v>
      </c>
      <c r="D12" s="37">
        <v>2081199</v>
      </c>
      <c r="E12" s="76" t="s">
        <v>69</v>
      </c>
      <c r="F12" s="58">
        <v>39.0053</v>
      </c>
      <c r="G12" s="37"/>
    </row>
    <row r="13" spans="1:7" s="16" customFormat="1" ht="21" customHeight="1">
      <c r="A13" s="34">
        <v>9</v>
      </c>
      <c r="B13" s="75"/>
      <c r="C13" s="57" t="s">
        <v>70</v>
      </c>
      <c r="D13" s="37">
        <v>2081002</v>
      </c>
      <c r="E13" s="76" t="s">
        <v>71</v>
      </c>
      <c r="F13" s="58">
        <v>-82.0053</v>
      </c>
      <c r="G13" s="37"/>
    </row>
    <row r="14" spans="1:7" s="16" customFormat="1" ht="21" customHeight="1">
      <c r="A14" s="34">
        <v>10</v>
      </c>
      <c r="B14" s="75"/>
      <c r="C14" s="57" t="s">
        <v>72</v>
      </c>
      <c r="D14" s="37">
        <v>2082001</v>
      </c>
      <c r="E14" s="76" t="s">
        <v>73</v>
      </c>
      <c r="F14" s="58">
        <v>3</v>
      </c>
      <c r="G14" s="37"/>
    </row>
    <row r="15" spans="1:7" s="16" customFormat="1" ht="21" customHeight="1">
      <c r="A15" s="34">
        <v>11</v>
      </c>
      <c r="B15" s="75" t="s">
        <v>74</v>
      </c>
      <c r="C15" s="57" t="s">
        <v>75</v>
      </c>
      <c r="D15" s="37">
        <v>2109901</v>
      </c>
      <c r="E15" s="76" t="s">
        <v>76</v>
      </c>
      <c r="F15" s="58">
        <v>6.168</v>
      </c>
      <c r="G15" s="37"/>
    </row>
    <row r="16" spans="1:7" s="16" customFormat="1" ht="21" customHeight="1">
      <c r="A16" s="34">
        <v>12</v>
      </c>
      <c r="B16" s="75"/>
      <c r="C16" s="57" t="s">
        <v>77</v>
      </c>
      <c r="D16" s="37">
        <v>2109901</v>
      </c>
      <c r="E16" s="76" t="s">
        <v>76</v>
      </c>
      <c r="F16" s="58">
        <v>150</v>
      </c>
      <c r="G16" s="37"/>
    </row>
    <row r="17" spans="1:7" s="16" customFormat="1" ht="21" customHeight="1">
      <c r="A17" s="34">
        <v>13</v>
      </c>
      <c r="B17" s="77" t="s">
        <v>78</v>
      </c>
      <c r="C17" s="57" t="s">
        <v>79</v>
      </c>
      <c r="D17" s="37">
        <v>2320301</v>
      </c>
      <c r="E17" s="76" t="s">
        <v>80</v>
      </c>
      <c r="F17" s="58">
        <v>415</v>
      </c>
      <c r="G17" s="37"/>
    </row>
    <row r="18" spans="1:7" s="16" customFormat="1" ht="21" customHeight="1">
      <c r="A18" s="34">
        <v>15</v>
      </c>
      <c r="B18" s="78"/>
      <c r="C18" s="57" t="s">
        <v>81</v>
      </c>
      <c r="D18" s="37">
        <v>2010699</v>
      </c>
      <c r="E18" s="76" t="s">
        <v>82</v>
      </c>
      <c r="F18" s="58">
        <v>-5</v>
      </c>
      <c r="G18" s="37"/>
    </row>
    <row r="19" spans="1:7" s="16" customFormat="1" ht="21" customHeight="1">
      <c r="A19" s="34">
        <v>16</v>
      </c>
      <c r="B19" s="79"/>
      <c r="C19" s="57" t="s">
        <v>83</v>
      </c>
      <c r="D19" s="37">
        <v>2010699</v>
      </c>
      <c r="E19" s="76" t="s">
        <v>82</v>
      </c>
      <c r="F19" s="58">
        <v>500</v>
      </c>
      <c r="G19" s="37"/>
    </row>
    <row r="20" spans="1:7" s="16" customFormat="1" ht="21" customHeight="1">
      <c r="A20" s="34">
        <v>17</v>
      </c>
      <c r="B20" s="80" t="s">
        <v>84</v>
      </c>
      <c r="C20" s="57" t="s">
        <v>85</v>
      </c>
      <c r="D20" s="37">
        <v>2040699</v>
      </c>
      <c r="E20" s="76" t="s">
        <v>86</v>
      </c>
      <c r="F20" s="58">
        <v>-20</v>
      </c>
      <c r="G20" s="37"/>
    </row>
    <row r="21" spans="1:7" s="16" customFormat="1" ht="21" customHeight="1">
      <c r="A21" s="34">
        <v>18</v>
      </c>
      <c r="B21" s="81" t="s">
        <v>87</v>
      </c>
      <c r="C21" s="57" t="s">
        <v>88</v>
      </c>
      <c r="D21" s="37">
        <v>2013899</v>
      </c>
      <c r="E21" s="38" t="s">
        <v>89</v>
      </c>
      <c r="F21" s="58">
        <v>5</v>
      </c>
      <c r="G21" s="37"/>
    </row>
    <row r="22" spans="1:7" s="16" customFormat="1" ht="21" customHeight="1">
      <c r="A22" s="34">
        <v>19</v>
      </c>
      <c r="B22" s="82"/>
      <c r="C22" s="57" t="s">
        <v>90</v>
      </c>
      <c r="D22" s="37">
        <v>2013899</v>
      </c>
      <c r="E22" s="38" t="s">
        <v>89</v>
      </c>
      <c r="F22" s="58">
        <v>-4</v>
      </c>
      <c r="G22" s="37"/>
    </row>
    <row r="23" spans="1:7" s="16" customFormat="1" ht="21" customHeight="1">
      <c r="A23" s="34">
        <v>20</v>
      </c>
      <c r="B23" s="82"/>
      <c r="C23" s="57" t="s">
        <v>91</v>
      </c>
      <c r="D23" s="37">
        <v>2013899</v>
      </c>
      <c r="E23" s="38" t="s">
        <v>89</v>
      </c>
      <c r="F23" s="58">
        <v>-1</v>
      </c>
      <c r="G23" s="37"/>
    </row>
    <row r="24" spans="1:7" s="16" customFormat="1" ht="21" customHeight="1">
      <c r="A24" s="34">
        <v>21</v>
      </c>
      <c r="B24" s="77" t="s">
        <v>92</v>
      </c>
      <c r="C24" s="57" t="s">
        <v>93</v>
      </c>
      <c r="D24" s="37">
        <v>2050202</v>
      </c>
      <c r="E24" s="38" t="s">
        <v>94</v>
      </c>
      <c r="F24" s="58">
        <v>83.8576</v>
      </c>
      <c r="G24" s="37"/>
    </row>
    <row r="25" spans="1:7" s="16" customFormat="1" ht="21" customHeight="1">
      <c r="A25" s="34">
        <v>22</v>
      </c>
      <c r="B25" s="78"/>
      <c r="C25" s="57" t="s">
        <v>95</v>
      </c>
      <c r="D25" s="37">
        <v>2050202</v>
      </c>
      <c r="E25" s="38" t="s">
        <v>94</v>
      </c>
      <c r="F25" s="58">
        <v>-70</v>
      </c>
      <c r="G25" s="37"/>
    </row>
    <row r="26" spans="1:7" s="16" customFormat="1" ht="21" customHeight="1">
      <c r="A26" s="34">
        <v>23</v>
      </c>
      <c r="B26" s="78"/>
      <c r="C26" s="57" t="s">
        <v>96</v>
      </c>
      <c r="D26" s="37">
        <v>2050202</v>
      </c>
      <c r="E26" s="38" t="s">
        <v>94</v>
      </c>
      <c r="F26" s="58">
        <v>-8</v>
      </c>
      <c r="G26" s="37"/>
    </row>
    <row r="27" spans="1:7" ht="21" customHeight="1">
      <c r="A27" s="34">
        <v>24</v>
      </c>
      <c r="B27" s="78"/>
      <c r="C27" s="57" t="s">
        <v>97</v>
      </c>
      <c r="D27" s="37">
        <v>2050202</v>
      </c>
      <c r="E27" s="38" t="s">
        <v>94</v>
      </c>
      <c r="F27" s="58">
        <v>-200</v>
      </c>
      <c r="G27" s="37"/>
    </row>
    <row r="28" spans="1:7" ht="21" customHeight="1">
      <c r="A28" s="34">
        <v>25</v>
      </c>
      <c r="B28" s="78"/>
      <c r="C28" s="57" t="s">
        <v>98</v>
      </c>
      <c r="D28" s="37">
        <v>2050202</v>
      </c>
      <c r="E28" s="38" t="s">
        <v>94</v>
      </c>
      <c r="F28" s="58">
        <v>3</v>
      </c>
      <c r="G28" s="37"/>
    </row>
    <row r="29" spans="1:7" ht="21" customHeight="1">
      <c r="A29" s="34">
        <v>26</v>
      </c>
      <c r="B29" s="83"/>
      <c r="C29" s="57" t="s">
        <v>99</v>
      </c>
      <c r="D29" s="37">
        <v>2050201</v>
      </c>
      <c r="E29" s="76" t="s">
        <v>100</v>
      </c>
      <c r="F29" s="58">
        <v>-33</v>
      </c>
      <c r="G29" s="37"/>
    </row>
    <row r="30" spans="1:7" ht="21" customHeight="1">
      <c r="A30" s="34">
        <v>27</v>
      </c>
      <c r="B30" s="83"/>
      <c r="C30" s="57" t="s">
        <v>101</v>
      </c>
      <c r="D30" s="37">
        <v>2050202</v>
      </c>
      <c r="E30" s="38" t="s">
        <v>94</v>
      </c>
      <c r="F30" s="58">
        <v>24.1424</v>
      </c>
      <c r="G30" s="37"/>
    </row>
    <row r="31" spans="1:7" ht="21" customHeight="1">
      <c r="A31" s="34">
        <v>28</v>
      </c>
      <c r="B31" s="75" t="s">
        <v>102</v>
      </c>
      <c r="C31" s="57" t="s">
        <v>103</v>
      </c>
      <c r="D31" s="37">
        <v>2049901</v>
      </c>
      <c r="E31" s="76" t="s">
        <v>104</v>
      </c>
      <c r="F31" s="58">
        <v>-1</v>
      </c>
      <c r="G31" s="37"/>
    </row>
    <row r="32" spans="1:7" ht="21" customHeight="1">
      <c r="A32" s="34">
        <v>29</v>
      </c>
      <c r="B32" s="81" t="s">
        <v>105</v>
      </c>
      <c r="C32" s="84" t="s">
        <v>106</v>
      </c>
      <c r="D32" s="37">
        <v>2010399</v>
      </c>
      <c r="E32" s="76" t="s">
        <v>55</v>
      </c>
      <c r="F32" s="58">
        <v>1</v>
      </c>
      <c r="G32" s="37"/>
    </row>
    <row r="33" spans="1:7" ht="21" customHeight="1">
      <c r="A33" s="34">
        <v>30</v>
      </c>
      <c r="B33" s="85"/>
      <c r="C33" s="84" t="s">
        <v>107</v>
      </c>
      <c r="D33" s="37">
        <v>2010399</v>
      </c>
      <c r="E33" s="76" t="s">
        <v>55</v>
      </c>
      <c r="F33" s="58">
        <v>-1</v>
      </c>
      <c r="G33" s="37"/>
    </row>
    <row r="34" spans="1:7" ht="21" customHeight="1">
      <c r="A34" s="34">
        <v>31</v>
      </c>
      <c r="B34" s="81" t="s">
        <v>108</v>
      </c>
      <c r="C34" s="84" t="s">
        <v>109</v>
      </c>
      <c r="D34" s="37">
        <v>2040299</v>
      </c>
      <c r="E34" s="38" t="s">
        <v>110</v>
      </c>
      <c r="F34" s="58">
        <v>-10</v>
      </c>
      <c r="G34" s="37"/>
    </row>
    <row r="35" spans="1:7" ht="21" customHeight="1">
      <c r="A35" s="34">
        <v>32</v>
      </c>
      <c r="B35" s="85"/>
      <c r="C35" s="84" t="s">
        <v>111</v>
      </c>
      <c r="D35" s="37">
        <v>2040299</v>
      </c>
      <c r="E35" s="38" t="s">
        <v>110</v>
      </c>
      <c r="F35" s="58">
        <v>20</v>
      </c>
      <c r="G35" s="37"/>
    </row>
    <row r="36" spans="1:7" ht="21" customHeight="1">
      <c r="A36" s="34">
        <v>33</v>
      </c>
      <c r="B36" s="86" t="s">
        <v>108</v>
      </c>
      <c r="C36" s="84" t="s">
        <v>112</v>
      </c>
      <c r="D36" s="37">
        <v>2040299</v>
      </c>
      <c r="E36" s="38" t="s">
        <v>110</v>
      </c>
      <c r="F36" s="58">
        <v>-20</v>
      </c>
      <c r="G36" s="37"/>
    </row>
    <row r="37" spans="1:7" ht="21" customHeight="1">
      <c r="A37" s="34">
        <v>34</v>
      </c>
      <c r="B37" s="86" t="s">
        <v>108</v>
      </c>
      <c r="C37" s="84" t="s">
        <v>113</v>
      </c>
      <c r="D37" s="37">
        <v>2040299</v>
      </c>
      <c r="E37" s="38" t="s">
        <v>110</v>
      </c>
      <c r="F37" s="58">
        <v>-50</v>
      </c>
      <c r="G37" s="37"/>
    </row>
    <row r="38" spans="1:7" ht="21" customHeight="1">
      <c r="A38" s="34">
        <v>35</v>
      </c>
      <c r="B38" s="86"/>
      <c r="C38" s="84" t="s">
        <v>114</v>
      </c>
      <c r="D38" s="37">
        <v>2040299</v>
      </c>
      <c r="E38" s="38" t="s">
        <v>110</v>
      </c>
      <c r="F38" s="58">
        <v>-10</v>
      </c>
      <c r="G38" s="37"/>
    </row>
    <row r="39" spans="1:7" ht="21" customHeight="1">
      <c r="A39" s="34">
        <v>36</v>
      </c>
      <c r="B39" s="80" t="s">
        <v>115</v>
      </c>
      <c r="C39" s="84" t="s">
        <v>116</v>
      </c>
      <c r="D39" s="37">
        <v>2049999</v>
      </c>
      <c r="E39" s="76" t="s">
        <v>104</v>
      </c>
      <c r="F39" s="58">
        <v>-10</v>
      </c>
      <c r="G39" s="37"/>
    </row>
    <row r="40" spans="1:7" ht="21" customHeight="1">
      <c r="A40" s="34">
        <v>37</v>
      </c>
      <c r="B40" s="80" t="s">
        <v>115</v>
      </c>
      <c r="C40" s="84" t="s">
        <v>117</v>
      </c>
      <c r="D40" s="37">
        <v>2049999</v>
      </c>
      <c r="E40" s="76" t="s">
        <v>104</v>
      </c>
      <c r="F40" s="58">
        <v>9.45</v>
      </c>
      <c r="G40" s="37"/>
    </row>
  </sheetData>
  <sheetProtection/>
  <mergeCells count="11">
    <mergeCell ref="A1:G1"/>
    <mergeCell ref="A4:E4"/>
    <mergeCell ref="B6:B9"/>
    <mergeCell ref="B11:B14"/>
    <mergeCell ref="B15:B16"/>
    <mergeCell ref="B17:B19"/>
    <mergeCell ref="B21:B23"/>
    <mergeCell ref="B24:B30"/>
    <mergeCell ref="B32:B33"/>
    <mergeCell ref="B34:B35"/>
    <mergeCell ref="B37:B38"/>
  </mergeCells>
  <printOptions horizontalCentered="1"/>
  <pageMargins left="0.2362204724409449" right="0.15748031496062992" top="0.3937007874015748" bottom="0.3937007874015748" header="0.1968503937007874" footer="0.1968503937007874"/>
  <pageSetup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W62"/>
  <sheetViews>
    <sheetView showZeros="0" zoomScaleSheetLayoutView="100" workbookViewId="0" topLeftCell="A21">
      <selection activeCell="D53" activeCellId="1" sqref="D23 D53"/>
    </sheetView>
  </sheetViews>
  <sheetFormatPr defaultColWidth="9.00390625" defaultRowHeight="13.5"/>
  <cols>
    <col min="1" max="1" width="51.125" style="4" customWidth="1"/>
    <col min="2" max="3" width="13.375" style="4" customWidth="1"/>
    <col min="4" max="5" width="9.25390625" style="4" customWidth="1"/>
    <col min="6" max="219" width="9.00390625" style="4" customWidth="1"/>
    <col min="220" max="16384" width="9.00390625" style="68" customWidth="1"/>
  </cols>
  <sheetData>
    <row r="1" spans="1:5" ht="36" customHeight="1">
      <c r="A1" s="43" t="s">
        <v>118</v>
      </c>
      <c r="B1" s="43"/>
      <c r="C1" s="43"/>
      <c r="D1" s="43"/>
      <c r="E1" s="43"/>
    </row>
    <row r="2" spans="1:5" s="44" customFormat="1" ht="16.5" customHeight="1">
      <c r="A2" s="6" t="s">
        <v>119</v>
      </c>
      <c r="E2" s="28" t="s">
        <v>2</v>
      </c>
    </row>
    <row r="3" spans="1:5" s="62" customFormat="1" ht="19.5" customHeight="1">
      <c r="A3" s="45" t="s">
        <v>120</v>
      </c>
      <c r="B3" s="30" t="s">
        <v>4</v>
      </c>
      <c r="C3" s="45" t="s">
        <v>5</v>
      </c>
      <c r="D3" s="46" t="s">
        <v>6</v>
      </c>
      <c r="E3" s="46"/>
    </row>
    <row r="4" spans="1:5" s="62" customFormat="1" ht="31.5" customHeight="1">
      <c r="A4" s="29"/>
      <c r="B4" s="30"/>
      <c r="C4" s="45"/>
      <c r="D4" s="45" t="s">
        <v>7</v>
      </c>
      <c r="E4" s="45" t="s">
        <v>121</v>
      </c>
    </row>
    <row r="5" spans="1:5" s="63" customFormat="1" ht="19.5" customHeight="1">
      <c r="A5" s="69" t="s">
        <v>122</v>
      </c>
      <c r="B5" s="48">
        <f>SUM(B6:B7,B12,B13,B14,B15,B16:B16)</f>
        <v>40118</v>
      </c>
      <c r="C5" s="48">
        <f>SUM(C6:C7,C12,C13,C14,C15,C16:C16)</f>
        <v>37200</v>
      </c>
      <c r="D5" s="48">
        <f>C5-B5</f>
        <v>-2918</v>
      </c>
      <c r="E5" s="49">
        <f>IF(B5=0,0,D5/B5*100)</f>
        <v>-7.273543048008375</v>
      </c>
    </row>
    <row r="6" spans="1:5" s="63" customFormat="1" ht="19.5" customHeight="1">
      <c r="A6" s="70" t="s">
        <v>123</v>
      </c>
      <c r="B6" s="51"/>
      <c r="C6" s="51"/>
      <c r="D6" s="51">
        <f>C6-B6</f>
        <v>0</v>
      </c>
      <c r="E6" s="52">
        <f>IF(B6=0,0,D6/B6*100)</f>
        <v>0</v>
      </c>
    </row>
    <row r="7" spans="1:5" s="63" customFormat="1" ht="19.5" customHeight="1">
      <c r="A7" s="70" t="s">
        <v>124</v>
      </c>
      <c r="B7" s="51">
        <f>SUM(B8:B11)</f>
        <v>39118</v>
      </c>
      <c r="C7" s="51">
        <f>SUM(C8:C11)</f>
        <v>36200</v>
      </c>
      <c r="D7" s="51">
        <f>C7-B7</f>
        <v>-2918</v>
      </c>
      <c r="E7" s="52">
        <f>IF(B7=0,0,D7/B7*100)</f>
        <v>-7.459481568587351</v>
      </c>
    </row>
    <row r="8" spans="1:5" s="63" customFormat="1" ht="19.5" customHeight="1">
      <c r="A8" s="70" t="s">
        <v>125</v>
      </c>
      <c r="B8" s="51">
        <v>39118</v>
      </c>
      <c r="C8" s="51">
        <v>36200</v>
      </c>
      <c r="D8" s="51">
        <f aca="true" t="shared" si="0" ref="D8:D20">C8-B8</f>
        <v>-2918</v>
      </c>
      <c r="E8" s="52">
        <f aca="true" t="shared" si="1" ref="E8:E19">IF(B8=0,0,D8/B8*100)</f>
        <v>-7.459481568587351</v>
      </c>
    </row>
    <row r="9" spans="1:5" s="63" customFormat="1" ht="19.5" customHeight="1">
      <c r="A9" s="70" t="s">
        <v>126</v>
      </c>
      <c r="B9" s="51"/>
      <c r="C9" s="51"/>
      <c r="D9" s="51">
        <f t="shared" si="0"/>
        <v>0</v>
      </c>
      <c r="E9" s="52">
        <f t="shared" si="1"/>
        <v>0</v>
      </c>
    </row>
    <row r="10" spans="1:5" s="63" customFormat="1" ht="19.5" customHeight="1">
      <c r="A10" s="70" t="s">
        <v>127</v>
      </c>
      <c r="B10" s="51"/>
      <c r="C10" s="51"/>
      <c r="D10" s="51">
        <f t="shared" si="0"/>
        <v>0</v>
      </c>
      <c r="E10" s="52">
        <f t="shared" si="1"/>
        <v>0</v>
      </c>
    </row>
    <row r="11" spans="1:5" s="63" customFormat="1" ht="19.5" customHeight="1">
      <c r="A11" s="70" t="s">
        <v>128</v>
      </c>
      <c r="B11" s="51"/>
      <c r="C11" s="51"/>
      <c r="D11" s="51">
        <f t="shared" si="0"/>
        <v>0</v>
      </c>
      <c r="E11" s="52">
        <f t="shared" si="1"/>
        <v>0</v>
      </c>
    </row>
    <row r="12" spans="1:5" s="63" customFormat="1" ht="19.5" customHeight="1">
      <c r="A12" s="70" t="s">
        <v>129</v>
      </c>
      <c r="B12" s="51"/>
      <c r="C12" s="51"/>
      <c r="D12" s="51">
        <f t="shared" si="0"/>
        <v>0</v>
      </c>
      <c r="E12" s="52">
        <f t="shared" si="1"/>
        <v>0</v>
      </c>
    </row>
    <row r="13" spans="1:5" s="63" customFormat="1" ht="19.5" customHeight="1">
      <c r="A13" s="70" t="s">
        <v>130</v>
      </c>
      <c r="B13" s="51"/>
      <c r="C13" s="51"/>
      <c r="D13" s="51">
        <f t="shared" si="0"/>
        <v>0</v>
      </c>
      <c r="E13" s="52">
        <f t="shared" si="1"/>
        <v>0</v>
      </c>
    </row>
    <row r="14" spans="1:5" s="63" customFormat="1" ht="19.5" customHeight="1">
      <c r="A14" s="70" t="s">
        <v>131</v>
      </c>
      <c r="B14" s="51"/>
      <c r="C14" s="51"/>
      <c r="D14" s="51">
        <f t="shared" si="0"/>
        <v>0</v>
      </c>
      <c r="E14" s="52">
        <f t="shared" si="1"/>
        <v>0</v>
      </c>
    </row>
    <row r="15" spans="1:5" s="63" customFormat="1" ht="19.5" customHeight="1">
      <c r="A15" s="70" t="s">
        <v>132</v>
      </c>
      <c r="B15" s="51">
        <v>1000</v>
      </c>
      <c r="C15" s="51">
        <v>1000</v>
      </c>
      <c r="D15" s="51">
        <f t="shared" si="0"/>
        <v>0</v>
      </c>
      <c r="E15" s="52">
        <f t="shared" si="1"/>
        <v>0</v>
      </c>
    </row>
    <row r="16" spans="1:5" s="63" customFormat="1" ht="19.5" customHeight="1">
      <c r="A16" s="70" t="s">
        <v>133</v>
      </c>
      <c r="B16" s="51"/>
      <c r="C16" s="51"/>
      <c r="D16" s="51">
        <f t="shared" si="0"/>
        <v>0</v>
      </c>
      <c r="E16" s="52">
        <f t="shared" si="1"/>
        <v>0</v>
      </c>
    </row>
    <row r="17" spans="1:5" s="64" customFormat="1" ht="19.5" customHeight="1">
      <c r="A17" s="71" t="s">
        <v>12</v>
      </c>
      <c r="B17" s="48">
        <f>SUM(B18:B21)</f>
        <v>5011</v>
      </c>
      <c r="C17" s="48">
        <f>SUM(C18:C21)</f>
        <v>23011</v>
      </c>
      <c r="D17" s="48">
        <f t="shared" si="0"/>
        <v>18000</v>
      </c>
      <c r="E17" s="49">
        <f t="shared" si="1"/>
        <v>359.20973857513474</v>
      </c>
    </row>
    <row r="18" spans="1:5" s="63" customFormat="1" ht="19.5" customHeight="1">
      <c r="A18" s="72" t="s">
        <v>134</v>
      </c>
      <c r="B18" s="51"/>
      <c r="C18" s="51"/>
      <c r="D18" s="51">
        <f t="shared" si="0"/>
        <v>0</v>
      </c>
      <c r="E18" s="52">
        <f t="shared" si="1"/>
        <v>0</v>
      </c>
    </row>
    <row r="19" spans="1:5" s="63" customFormat="1" ht="19.5" customHeight="1">
      <c r="A19" s="72" t="s">
        <v>17</v>
      </c>
      <c r="B19" s="51">
        <v>5000</v>
      </c>
      <c r="C19" s="51">
        <v>23000</v>
      </c>
      <c r="D19" s="51">
        <f t="shared" si="0"/>
        <v>18000</v>
      </c>
      <c r="E19" s="52">
        <f t="shared" si="1"/>
        <v>360</v>
      </c>
    </row>
    <row r="20" spans="1:5" s="63" customFormat="1" ht="19.5" customHeight="1">
      <c r="A20" s="70" t="s">
        <v>135</v>
      </c>
      <c r="B20" s="51"/>
      <c r="C20" s="51"/>
      <c r="D20" s="51">
        <f t="shared" si="0"/>
        <v>0</v>
      </c>
      <c r="E20" s="52"/>
    </row>
    <row r="21" spans="1:5" s="63" customFormat="1" ht="19.5" customHeight="1">
      <c r="A21" s="70" t="s">
        <v>136</v>
      </c>
      <c r="B21" s="51">
        <v>11</v>
      </c>
      <c r="C21" s="51">
        <v>11</v>
      </c>
      <c r="D21" s="51">
        <f aca="true" t="shared" si="2" ref="D21:D36">C21-B21</f>
        <v>0</v>
      </c>
      <c r="E21" s="52">
        <f aca="true" t="shared" si="3" ref="E21:E36">IF(B21=0,0,D21/B21*100)</f>
        <v>0</v>
      </c>
    </row>
    <row r="22" spans="1:5" s="65" customFormat="1" ht="19.5" customHeight="1">
      <c r="A22" s="30" t="s">
        <v>23</v>
      </c>
      <c r="B22" s="48">
        <f>B5+B17</f>
        <v>45129</v>
      </c>
      <c r="C22" s="48">
        <f>C5+C17</f>
        <v>60211</v>
      </c>
      <c r="D22" s="48">
        <f t="shared" si="2"/>
        <v>15082</v>
      </c>
      <c r="E22" s="49">
        <f t="shared" si="3"/>
        <v>33.41975226572714</v>
      </c>
    </row>
    <row r="23" spans="1:5" s="64" customFormat="1" ht="19.5" customHeight="1">
      <c r="A23" s="69" t="s">
        <v>137</v>
      </c>
      <c r="B23" s="48">
        <f>B24+B25+B26+B45+B46+B49+B50</f>
        <v>25717</v>
      </c>
      <c r="C23" s="48">
        <f>C24+C25+C26+C45+C46+C49+C50</f>
        <v>44565</v>
      </c>
      <c r="D23" s="48">
        <f t="shared" si="2"/>
        <v>18848</v>
      </c>
      <c r="E23" s="49">
        <f t="shared" si="3"/>
        <v>73.29004160671929</v>
      </c>
    </row>
    <row r="24" spans="1:5" s="64" customFormat="1" ht="19.5" customHeight="1">
      <c r="A24" s="69" t="s">
        <v>138</v>
      </c>
      <c r="B24" s="48"/>
      <c r="C24" s="48"/>
      <c r="D24" s="48">
        <f t="shared" si="2"/>
        <v>0</v>
      </c>
      <c r="E24" s="49">
        <f t="shared" si="3"/>
        <v>0</v>
      </c>
    </row>
    <row r="25" spans="1:5" s="64" customFormat="1" ht="19.5" customHeight="1">
      <c r="A25" s="69" t="s">
        <v>139</v>
      </c>
      <c r="B25" s="48"/>
      <c r="C25" s="48"/>
      <c r="D25" s="48">
        <f t="shared" si="2"/>
        <v>0</v>
      </c>
      <c r="E25" s="49">
        <f t="shared" si="3"/>
        <v>0</v>
      </c>
    </row>
    <row r="26" spans="1:5" s="64" customFormat="1" ht="19.5" customHeight="1">
      <c r="A26" s="69" t="s">
        <v>140</v>
      </c>
      <c r="B26" s="48">
        <f>B27+B36+B37+B41+B34</f>
        <v>18646</v>
      </c>
      <c r="C26" s="48">
        <f>C27+C36+C37+C41+C34</f>
        <v>19102</v>
      </c>
      <c r="D26" s="48">
        <f t="shared" si="2"/>
        <v>456</v>
      </c>
      <c r="E26" s="49">
        <f t="shared" si="3"/>
        <v>2.4455647323822802</v>
      </c>
    </row>
    <row r="27" spans="1:7" s="63" customFormat="1" ht="21" customHeight="1">
      <c r="A27" s="70" t="s">
        <v>141</v>
      </c>
      <c r="B27" s="51">
        <f>SUM(B28:B33)</f>
        <v>17646</v>
      </c>
      <c r="C27" s="51">
        <f>SUM(C28:C33)</f>
        <v>18102</v>
      </c>
      <c r="D27" s="51">
        <f t="shared" si="2"/>
        <v>456</v>
      </c>
      <c r="E27" s="52">
        <f t="shared" si="3"/>
        <v>2.584155049302958</v>
      </c>
      <c r="G27" s="64"/>
    </row>
    <row r="28" spans="1:5" s="63" customFormat="1" ht="19.5" customHeight="1">
      <c r="A28" s="70" t="s">
        <v>142</v>
      </c>
      <c r="B28" s="51">
        <v>7000</v>
      </c>
      <c r="C28" s="51">
        <v>7510</v>
      </c>
      <c r="D28" s="51">
        <f t="shared" si="2"/>
        <v>510</v>
      </c>
      <c r="E28" s="52">
        <f t="shared" si="3"/>
        <v>7.285714285714286</v>
      </c>
    </row>
    <row r="29" spans="1:5" s="63" customFormat="1" ht="19.5" customHeight="1">
      <c r="A29" s="70" t="s">
        <v>143</v>
      </c>
      <c r="B29" s="51">
        <v>7000</v>
      </c>
      <c r="C29" s="51">
        <v>6532</v>
      </c>
      <c r="D29" s="51">
        <f t="shared" si="2"/>
        <v>-468</v>
      </c>
      <c r="E29" s="52">
        <f t="shared" si="3"/>
        <v>-6.685714285714285</v>
      </c>
    </row>
    <row r="30" spans="1:5" s="63" customFormat="1" ht="19.5" customHeight="1">
      <c r="A30" s="70" t="s">
        <v>144</v>
      </c>
      <c r="B30" s="51"/>
      <c r="C30" s="51"/>
      <c r="D30" s="51">
        <f t="shared" si="2"/>
        <v>0</v>
      </c>
      <c r="E30" s="52">
        <f t="shared" si="3"/>
        <v>0</v>
      </c>
    </row>
    <row r="31" spans="1:5" s="63" customFormat="1" ht="19.5" customHeight="1">
      <c r="A31" s="70" t="s">
        <v>145</v>
      </c>
      <c r="B31" s="51">
        <v>3000</v>
      </c>
      <c r="C31" s="51">
        <v>3204</v>
      </c>
      <c r="D31" s="51">
        <f t="shared" si="2"/>
        <v>204</v>
      </c>
      <c r="E31" s="52">
        <f t="shared" si="3"/>
        <v>6.800000000000001</v>
      </c>
    </row>
    <row r="32" spans="1:5" s="63" customFormat="1" ht="19.5" customHeight="1">
      <c r="A32" s="70" t="s">
        <v>146</v>
      </c>
      <c r="B32" s="51"/>
      <c r="C32" s="51"/>
      <c r="D32" s="51">
        <f t="shared" si="2"/>
        <v>0</v>
      </c>
      <c r="E32" s="52">
        <f t="shared" si="3"/>
        <v>0</v>
      </c>
    </row>
    <row r="33" spans="1:5" s="63" customFormat="1" ht="19.5" customHeight="1">
      <c r="A33" s="70" t="s">
        <v>147</v>
      </c>
      <c r="B33" s="51">
        <v>646</v>
      </c>
      <c r="C33" s="51">
        <v>856</v>
      </c>
      <c r="D33" s="51">
        <f t="shared" si="2"/>
        <v>210</v>
      </c>
      <c r="E33" s="52">
        <f t="shared" si="3"/>
        <v>32.50773993808049</v>
      </c>
    </row>
    <row r="34" spans="1:5" s="63" customFormat="1" ht="19.5" customHeight="1">
      <c r="A34" s="70" t="s">
        <v>148</v>
      </c>
      <c r="B34" s="51">
        <f>B35</f>
        <v>0</v>
      </c>
      <c r="C34" s="51">
        <f>C35</f>
        <v>0</v>
      </c>
      <c r="D34" s="51">
        <f t="shared" si="2"/>
        <v>0</v>
      </c>
      <c r="E34" s="52">
        <f t="shared" si="3"/>
        <v>0</v>
      </c>
    </row>
    <row r="35" spans="1:5" s="63" customFormat="1" ht="19.5" customHeight="1">
      <c r="A35" s="70" t="s">
        <v>142</v>
      </c>
      <c r="B35" s="51"/>
      <c r="C35" s="51"/>
      <c r="D35" s="51">
        <f t="shared" si="2"/>
        <v>0</v>
      </c>
      <c r="E35" s="52">
        <f t="shared" si="3"/>
        <v>0</v>
      </c>
    </row>
    <row r="36" spans="1:5" s="63" customFormat="1" ht="19.5" customHeight="1">
      <c r="A36" s="70" t="s">
        <v>149</v>
      </c>
      <c r="B36" s="51"/>
      <c r="C36" s="51"/>
      <c r="D36" s="51">
        <f t="shared" si="2"/>
        <v>0</v>
      </c>
      <c r="E36" s="52">
        <f t="shared" si="3"/>
        <v>0</v>
      </c>
    </row>
    <row r="37" spans="1:5" s="66" customFormat="1" ht="19.5" customHeight="1">
      <c r="A37" s="70" t="s">
        <v>150</v>
      </c>
      <c r="B37" s="51">
        <f>SUM(B38:B40)</f>
        <v>0</v>
      </c>
      <c r="C37" s="51">
        <f>SUM(C38:C40)</f>
        <v>0</v>
      </c>
      <c r="D37" s="51"/>
      <c r="E37" s="52"/>
    </row>
    <row r="38" spans="1:5" s="66" customFormat="1" ht="19.5" customHeight="1">
      <c r="A38" s="70" t="s">
        <v>151</v>
      </c>
      <c r="B38" s="51"/>
      <c r="C38" s="51"/>
      <c r="D38" s="51"/>
      <c r="E38" s="52"/>
    </row>
    <row r="39" spans="1:5" ht="21" customHeight="1">
      <c r="A39" s="70" t="s">
        <v>152</v>
      </c>
      <c r="B39" s="51"/>
      <c r="C39" s="51"/>
      <c r="D39" s="51">
        <f aca="true" t="shared" si="4" ref="D39:D47">C39-B39</f>
        <v>0</v>
      </c>
      <c r="E39" s="52">
        <f aca="true" t="shared" si="5" ref="E39:E49">IF(B39=0,0,D39/B39*100)</f>
        <v>0</v>
      </c>
    </row>
    <row r="40" spans="1:5" ht="21" customHeight="1">
      <c r="A40" s="70" t="s">
        <v>153</v>
      </c>
      <c r="B40" s="51"/>
      <c r="C40" s="51"/>
      <c r="D40" s="51">
        <f t="shared" si="4"/>
        <v>0</v>
      </c>
      <c r="E40" s="52">
        <f t="shared" si="5"/>
        <v>0</v>
      </c>
    </row>
    <row r="41" spans="1:5" ht="19.5" customHeight="1">
      <c r="A41" s="70" t="s">
        <v>154</v>
      </c>
      <c r="B41" s="51">
        <f>SUM(B42:B44)</f>
        <v>1000</v>
      </c>
      <c r="C41" s="51">
        <f>SUM(C42:C44)</f>
        <v>1000</v>
      </c>
      <c r="D41" s="51">
        <f t="shared" si="4"/>
        <v>0</v>
      </c>
      <c r="E41" s="52">
        <f t="shared" si="5"/>
        <v>0</v>
      </c>
    </row>
    <row r="42" spans="1:5" ht="19.5" customHeight="1">
      <c r="A42" s="70" t="s">
        <v>155</v>
      </c>
      <c r="B42" s="51">
        <v>500</v>
      </c>
      <c r="C42" s="51">
        <v>500</v>
      </c>
      <c r="D42" s="51">
        <f t="shared" si="4"/>
        <v>0</v>
      </c>
      <c r="E42" s="52">
        <f t="shared" si="5"/>
        <v>0</v>
      </c>
    </row>
    <row r="43" spans="1:5" ht="19.5" customHeight="1">
      <c r="A43" s="70" t="s">
        <v>156</v>
      </c>
      <c r="B43" s="51">
        <v>100</v>
      </c>
      <c r="C43" s="51">
        <v>100</v>
      </c>
      <c r="D43" s="51">
        <f t="shared" si="4"/>
        <v>0</v>
      </c>
      <c r="E43" s="52">
        <f t="shared" si="5"/>
        <v>0</v>
      </c>
    </row>
    <row r="44" spans="1:5" ht="19.5" customHeight="1">
      <c r="A44" s="70" t="s">
        <v>157</v>
      </c>
      <c r="B44" s="51">
        <v>400</v>
      </c>
      <c r="C44" s="51">
        <v>400</v>
      </c>
      <c r="D44" s="51">
        <f t="shared" si="4"/>
        <v>0</v>
      </c>
      <c r="E44" s="52">
        <f t="shared" si="5"/>
        <v>0</v>
      </c>
    </row>
    <row r="45" spans="1:5" ht="19.5" customHeight="1">
      <c r="A45" s="69" t="s">
        <v>158</v>
      </c>
      <c r="B45" s="48"/>
      <c r="C45" s="51"/>
      <c r="D45" s="51">
        <f t="shared" si="4"/>
        <v>0</v>
      </c>
      <c r="E45" s="52">
        <f t="shared" si="5"/>
        <v>0</v>
      </c>
    </row>
    <row r="46" spans="1:5" ht="19.5" customHeight="1">
      <c r="A46" s="69" t="s">
        <v>159</v>
      </c>
      <c r="B46" s="48">
        <f>B47</f>
        <v>5000</v>
      </c>
      <c r="C46" s="48">
        <f>C47</f>
        <v>23000</v>
      </c>
      <c r="D46" s="48">
        <f t="shared" si="4"/>
        <v>18000</v>
      </c>
      <c r="E46" s="49">
        <f t="shared" si="5"/>
        <v>360</v>
      </c>
    </row>
    <row r="47" spans="1:5" ht="19.5" customHeight="1">
      <c r="A47" s="70" t="s">
        <v>160</v>
      </c>
      <c r="B47" s="51">
        <f>B48</f>
        <v>5000</v>
      </c>
      <c r="C47" s="51">
        <f>C48</f>
        <v>23000</v>
      </c>
      <c r="D47" s="51">
        <f t="shared" si="4"/>
        <v>18000</v>
      </c>
      <c r="E47" s="52">
        <f t="shared" si="5"/>
        <v>360</v>
      </c>
    </row>
    <row r="48" spans="1:5" s="67" customFormat="1" ht="19.5" customHeight="1">
      <c r="A48" s="70" t="s">
        <v>161</v>
      </c>
      <c r="B48" s="51">
        <v>5000</v>
      </c>
      <c r="C48" s="51">
        <v>23000</v>
      </c>
      <c r="D48" s="51">
        <f aca="true" t="shared" si="6" ref="D48:D59">C48-B48</f>
        <v>18000</v>
      </c>
      <c r="E48" s="52">
        <f t="shared" si="5"/>
        <v>360</v>
      </c>
    </row>
    <row r="49" spans="1:5" s="67" customFormat="1" ht="19.5" customHeight="1">
      <c r="A49" s="69" t="s">
        <v>162</v>
      </c>
      <c r="B49" s="48">
        <v>2071</v>
      </c>
      <c r="C49" s="48">
        <v>2463</v>
      </c>
      <c r="D49" s="48">
        <f t="shared" si="6"/>
        <v>392</v>
      </c>
      <c r="E49" s="49">
        <f t="shared" si="5"/>
        <v>18.928054080154517</v>
      </c>
    </row>
    <row r="50" spans="1:231" s="4" customFormat="1" ht="19.5" customHeight="1">
      <c r="A50" s="69" t="s">
        <v>163</v>
      </c>
      <c r="B50" s="48"/>
      <c r="C50" s="51"/>
      <c r="D50" s="51">
        <f t="shared" si="6"/>
        <v>0</v>
      </c>
      <c r="E50" s="52">
        <f>IF(B50=0,0,(C50-B50)/B50*100)</f>
        <v>0</v>
      </c>
      <c r="HU50" s="3"/>
      <c r="HV50" s="3"/>
      <c r="HW50" s="3"/>
    </row>
    <row r="51" spans="1:231" s="4" customFormat="1" ht="19.5" customHeight="1">
      <c r="A51" s="69" t="s">
        <v>164</v>
      </c>
      <c r="B51" s="48"/>
      <c r="C51" s="51"/>
      <c r="D51" s="51">
        <f t="shared" si="6"/>
        <v>0</v>
      </c>
      <c r="E51" s="52">
        <f>IF(B51=0,0,(C51-B51)/B51*100)</f>
        <v>0</v>
      </c>
      <c r="HU51" s="3"/>
      <c r="HV51" s="3"/>
      <c r="HW51" s="3"/>
    </row>
    <row r="52" spans="1:5" s="67" customFormat="1" ht="19.5" customHeight="1">
      <c r="A52" s="71" t="s">
        <v>165</v>
      </c>
      <c r="B52" s="48">
        <f>SUM(B53:B54,B58)</f>
        <v>19412</v>
      </c>
      <c r="C52" s="48">
        <f>SUM(C53:C54,C58)</f>
        <v>15646</v>
      </c>
      <c r="D52" s="48">
        <f t="shared" si="6"/>
        <v>-3766</v>
      </c>
      <c r="E52" s="49">
        <f aca="true" t="shared" si="7" ref="E52:E59">IF(B52=0,0,D52/B52*100)</f>
        <v>-19.400370904595096</v>
      </c>
    </row>
    <row r="53" spans="1:5" s="67" customFormat="1" ht="19.5" customHeight="1">
      <c r="A53" s="71" t="s">
        <v>166</v>
      </c>
      <c r="B53" s="48">
        <v>4847</v>
      </c>
      <c r="C53" s="48">
        <v>4540</v>
      </c>
      <c r="D53" s="48">
        <f t="shared" si="6"/>
        <v>-307</v>
      </c>
      <c r="E53" s="49">
        <f t="shared" si="7"/>
        <v>-6.333814730761296</v>
      </c>
    </row>
    <row r="54" spans="1:5" s="67" customFormat="1" ht="19.5" customHeight="1">
      <c r="A54" s="71" t="s">
        <v>167</v>
      </c>
      <c r="B54" s="48">
        <f>SUM(B55:B57)</f>
        <v>14300</v>
      </c>
      <c r="C54" s="48">
        <f>SUM(C55:C57)</f>
        <v>11000</v>
      </c>
      <c r="D54" s="48">
        <f t="shared" si="6"/>
        <v>-3300</v>
      </c>
      <c r="E54" s="49">
        <f t="shared" si="7"/>
        <v>-23.076923076923077</v>
      </c>
    </row>
    <row r="55" spans="1:5" s="67" customFormat="1" ht="19.5" customHeight="1">
      <c r="A55" s="73" t="s">
        <v>168</v>
      </c>
      <c r="B55" s="51"/>
      <c r="C55" s="48"/>
      <c r="D55" s="48">
        <f t="shared" si="6"/>
        <v>0</v>
      </c>
      <c r="E55" s="49">
        <f t="shared" si="7"/>
        <v>0</v>
      </c>
    </row>
    <row r="56" spans="1:5" s="67" customFormat="1" ht="19.5" customHeight="1">
      <c r="A56" s="73" t="s">
        <v>169</v>
      </c>
      <c r="B56" s="51"/>
      <c r="C56" s="48"/>
      <c r="D56" s="48">
        <f t="shared" si="6"/>
        <v>0</v>
      </c>
      <c r="E56" s="49">
        <f t="shared" si="7"/>
        <v>0</v>
      </c>
    </row>
    <row r="57" spans="1:5" s="67" customFormat="1" ht="19.5" customHeight="1">
      <c r="A57" s="73" t="s">
        <v>170</v>
      </c>
      <c r="B57" s="51">
        <v>14300</v>
      </c>
      <c r="C57" s="51">
        <v>11000</v>
      </c>
      <c r="D57" s="51">
        <f t="shared" si="6"/>
        <v>-3300</v>
      </c>
      <c r="E57" s="52">
        <f t="shared" si="7"/>
        <v>-23.076923076923077</v>
      </c>
    </row>
    <row r="58" spans="1:5" s="4" customFormat="1" ht="19.5" customHeight="1">
      <c r="A58" s="69" t="s">
        <v>171</v>
      </c>
      <c r="B58" s="48">
        <v>265</v>
      </c>
      <c r="C58" s="48">
        <v>106</v>
      </c>
      <c r="D58" s="48">
        <f t="shared" si="6"/>
        <v>-159</v>
      </c>
      <c r="E58" s="49">
        <f t="shared" si="7"/>
        <v>-60</v>
      </c>
    </row>
    <row r="59" spans="1:5" s="4" customFormat="1" ht="19.5" customHeight="1">
      <c r="A59" s="30" t="s">
        <v>42</v>
      </c>
      <c r="B59" s="48">
        <f>B23+B52+B51</f>
        <v>45129</v>
      </c>
      <c r="C59" s="48">
        <f>C23+C52+C51</f>
        <v>60211</v>
      </c>
      <c r="D59" s="48">
        <f t="shared" si="6"/>
        <v>15082</v>
      </c>
      <c r="E59" s="49">
        <f t="shared" si="7"/>
        <v>33.41975226572714</v>
      </c>
    </row>
    <row r="62" spans="2:4" ht="14.25">
      <c r="B62" s="4">
        <f>B22-B59</f>
        <v>0</v>
      </c>
      <c r="C62" s="4">
        <f>C22-C59</f>
        <v>0</v>
      </c>
      <c r="D62" s="4">
        <f>D22-D59</f>
        <v>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2" right="0.2" top="0.39" bottom="0.39" header="0.2" footer="0.2"/>
  <pageSetup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SheetLayoutView="100" workbookViewId="0" topLeftCell="A1">
      <selection activeCell="J11" sqref="J11"/>
    </sheetView>
  </sheetViews>
  <sheetFormatPr defaultColWidth="9.00390625" defaultRowHeight="13.5"/>
  <cols>
    <col min="1" max="1" width="6.25390625" style="17" customWidth="1"/>
    <col min="2" max="2" width="23.625" style="18" customWidth="1"/>
    <col min="3" max="3" width="24.75390625" style="17" customWidth="1"/>
    <col min="4" max="4" width="9.625" style="19" customWidth="1"/>
    <col min="5" max="5" width="17.50390625" style="17" customWidth="1"/>
    <col min="6" max="6" width="11.00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172</v>
      </c>
      <c r="B1" s="21"/>
      <c r="C1" s="21"/>
      <c r="D1" s="21"/>
      <c r="E1" s="22"/>
      <c r="F1" s="23"/>
      <c r="G1" s="21"/>
    </row>
    <row r="2" spans="1:7" s="14" customFormat="1" ht="17.25" customHeight="1">
      <c r="A2" s="6" t="s">
        <v>173</v>
      </c>
      <c r="B2" s="24"/>
      <c r="C2" s="6"/>
      <c r="D2" s="25"/>
      <c r="E2" s="26"/>
      <c r="F2" s="27"/>
      <c r="G2" s="28" t="s">
        <v>2</v>
      </c>
    </row>
    <row r="3" spans="1:7" s="15" customFormat="1" ht="34.5" customHeight="1">
      <c r="A3" s="29" t="s">
        <v>45</v>
      </c>
      <c r="B3" s="30" t="s">
        <v>46</v>
      </c>
      <c r="C3" s="29" t="s">
        <v>47</v>
      </c>
      <c r="D3" s="29" t="s">
        <v>48</v>
      </c>
      <c r="E3" s="31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29"/>
      <c r="C4" s="29"/>
      <c r="D4" s="29"/>
      <c r="E4" s="31"/>
      <c r="F4" s="33">
        <f>SUM(F5:F29)</f>
        <v>18848.089315</v>
      </c>
      <c r="G4" s="29"/>
    </row>
    <row r="5" spans="1:7" s="16" customFormat="1" ht="21.75" customHeight="1">
      <c r="A5" s="34">
        <v>1</v>
      </c>
      <c r="B5" s="35" t="s">
        <v>56</v>
      </c>
      <c r="C5" s="57" t="s">
        <v>174</v>
      </c>
      <c r="D5" s="37">
        <v>2120805</v>
      </c>
      <c r="E5" s="38" t="s">
        <v>175</v>
      </c>
      <c r="F5" s="58">
        <v>200</v>
      </c>
      <c r="G5" s="37"/>
    </row>
    <row r="6" spans="1:7" s="16" customFormat="1" ht="21.75" customHeight="1">
      <c r="A6" s="34">
        <v>2</v>
      </c>
      <c r="B6" s="35" t="s">
        <v>62</v>
      </c>
      <c r="C6" s="57" t="s">
        <v>176</v>
      </c>
      <c r="D6" s="37">
        <v>2120802</v>
      </c>
      <c r="E6" s="38" t="s">
        <v>177</v>
      </c>
      <c r="F6" s="58">
        <v>-100</v>
      </c>
      <c r="G6" s="37"/>
    </row>
    <row r="7" spans="1:7" s="16" customFormat="1" ht="21.75" customHeight="1">
      <c r="A7" s="34">
        <v>3</v>
      </c>
      <c r="B7" s="35" t="s">
        <v>178</v>
      </c>
      <c r="C7" s="57" t="s">
        <v>179</v>
      </c>
      <c r="D7" s="37">
        <v>2120805</v>
      </c>
      <c r="E7" s="38" t="s">
        <v>175</v>
      </c>
      <c r="F7" s="58">
        <v>3.5952</v>
      </c>
      <c r="G7" s="37"/>
    </row>
    <row r="8" spans="1:7" s="16" customFormat="1" ht="21.75" customHeight="1">
      <c r="A8" s="34">
        <v>4</v>
      </c>
      <c r="B8" s="35"/>
      <c r="C8" s="57" t="s">
        <v>180</v>
      </c>
      <c r="D8" s="37">
        <v>2120802</v>
      </c>
      <c r="E8" s="38" t="s">
        <v>177</v>
      </c>
      <c r="F8" s="58">
        <v>-3.5952</v>
      </c>
      <c r="G8" s="37"/>
    </row>
    <row r="9" spans="1:7" s="16" customFormat="1" ht="21.75" customHeight="1">
      <c r="A9" s="34">
        <v>5</v>
      </c>
      <c r="B9" s="35" t="s">
        <v>181</v>
      </c>
      <c r="C9" s="57" t="s">
        <v>182</v>
      </c>
      <c r="D9" s="37">
        <v>2120802</v>
      </c>
      <c r="E9" s="38" t="s">
        <v>177</v>
      </c>
      <c r="F9" s="58">
        <v>-103</v>
      </c>
      <c r="G9" s="37"/>
    </row>
    <row r="10" spans="1:7" s="16" customFormat="1" ht="21.75" customHeight="1">
      <c r="A10" s="34">
        <v>6</v>
      </c>
      <c r="B10" s="35"/>
      <c r="C10" s="57" t="s">
        <v>183</v>
      </c>
      <c r="D10" s="37">
        <v>2120802</v>
      </c>
      <c r="E10" s="38" t="s">
        <v>177</v>
      </c>
      <c r="F10" s="58">
        <v>103</v>
      </c>
      <c r="G10" s="37"/>
    </row>
    <row r="11" spans="1:7" s="16" customFormat="1" ht="21.75" customHeight="1">
      <c r="A11" s="34">
        <v>7</v>
      </c>
      <c r="B11" s="59" t="s">
        <v>184</v>
      </c>
      <c r="C11" s="57" t="s">
        <v>185</v>
      </c>
      <c r="D11" s="37">
        <v>2120802</v>
      </c>
      <c r="E11" s="38" t="s">
        <v>177</v>
      </c>
      <c r="F11" s="58">
        <v>15</v>
      </c>
      <c r="G11" s="37"/>
    </row>
    <row r="12" spans="1:7" s="16" customFormat="1" ht="21.75" customHeight="1">
      <c r="A12" s="34">
        <v>8</v>
      </c>
      <c r="B12" s="60"/>
      <c r="C12" s="57" t="s">
        <v>186</v>
      </c>
      <c r="D12" s="37">
        <v>2120802</v>
      </c>
      <c r="E12" s="38" t="s">
        <v>177</v>
      </c>
      <c r="F12" s="58">
        <v>-160</v>
      </c>
      <c r="G12" s="37"/>
    </row>
    <row r="13" spans="1:7" s="16" customFormat="1" ht="21.75" customHeight="1">
      <c r="A13" s="34">
        <v>9</v>
      </c>
      <c r="B13" s="61"/>
      <c r="C13" s="57" t="s">
        <v>187</v>
      </c>
      <c r="D13" s="37">
        <v>2120802</v>
      </c>
      <c r="E13" s="38" t="s">
        <v>177</v>
      </c>
      <c r="F13" s="58">
        <v>-15</v>
      </c>
      <c r="G13" s="37"/>
    </row>
    <row r="14" spans="1:7" s="16" customFormat="1" ht="21.75" customHeight="1">
      <c r="A14" s="34">
        <v>10</v>
      </c>
      <c r="B14" s="59" t="s">
        <v>78</v>
      </c>
      <c r="C14" s="57" t="s">
        <v>188</v>
      </c>
      <c r="D14" s="37">
        <v>2320498</v>
      </c>
      <c r="E14" s="38" t="s">
        <v>188</v>
      </c>
      <c r="F14" s="58">
        <v>392</v>
      </c>
      <c r="G14" s="37"/>
    </row>
    <row r="15" spans="1:7" s="16" customFormat="1" ht="21.75" customHeight="1">
      <c r="A15" s="34">
        <v>11</v>
      </c>
      <c r="B15" s="61"/>
      <c r="C15" s="57" t="s">
        <v>189</v>
      </c>
      <c r="D15" s="37">
        <v>2120801</v>
      </c>
      <c r="E15" s="38" t="s">
        <v>190</v>
      </c>
      <c r="F15" s="58">
        <v>440</v>
      </c>
      <c r="G15" s="37"/>
    </row>
    <row r="16" spans="1:7" s="16" customFormat="1" ht="21.75" customHeight="1">
      <c r="A16" s="34">
        <v>12</v>
      </c>
      <c r="B16" s="35" t="s">
        <v>191</v>
      </c>
      <c r="C16" s="57" t="s">
        <v>192</v>
      </c>
      <c r="D16" s="37">
        <v>2120801</v>
      </c>
      <c r="E16" s="38" t="s">
        <v>190</v>
      </c>
      <c r="F16" s="58">
        <v>70</v>
      </c>
      <c r="G16" s="37"/>
    </row>
    <row r="17" spans="1:7" s="16" customFormat="1" ht="21.75" customHeight="1">
      <c r="A17" s="34">
        <v>13</v>
      </c>
      <c r="B17" s="35"/>
      <c r="C17" s="57" t="s">
        <v>193</v>
      </c>
      <c r="D17" s="37">
        <v>2290402</v>
      </c>
      <c r="E17" s="38" t="s">
        <v>194</v>
      </c>
      <c r="F17" s="58">
        <v>18000</v>
      </c>
      <c r="G17" s="37"/>
    </row>
    <row r="18" spans="1:7" s="16" customFormat="1" ht="21.75" customHeight="1">
      <c r="A18" s="34">
        <v>14</v>
      </c>
      <c r="B18" s="35"/>
      <c r="C18" s="57" t="s">
        <v>195</v>
      </c>
      <c r="D18" s="37">
        <v>2120802</v>
      </c>
      <c r="E18" s="38" t="s">
        <v>177</v>
      </c>
      <c r="F18" s="58">
        <v>86.089315</v>
      </c>
      <c r="G18" s="37"/>
    </row>
    <row r="19" spans="1:7" s="16" customFormat="1" ht="21.75" customHeight="1">
      <c r="A19" s="34">
        <v>15</v>
      </c>
      <c r="B19" s="35" t="s">
        <v>196</v>
      </c>
      <c r="C19" s="57" t="s">
        <v>197</v>
      </c>
      <c r="D19" s="37">
        <v>2120802</v>
      </c>
      <c r="E19" s="38" t="s">
        <v>177</v>
      </c>
      <c r="F19" s="58">
        <v>50</v>
      </c>
      <c r="G19" s="37"/>
    </row>
    <row r="20" spans="1:7" s="16" customFormat="1" ht="21.75" customHeight="1">
      <c r="A20" s="34">
        <v>16</v>
      </c>
      <c r="B20" s="35"/>
      <c r="C20" s="57" t="s">
        <v>198</v>
      </c>
      <c r="D20" s="37">
        <v>2120802</v>
      </c>
      <c r="E20" s="38" t="s">
        <v>177</v>
      </c>
      <c r="F20" s="58">
        <v>105</v>
      </c>
      <c r="G20" s="37"/>
    </row>
    <row r="21" spans="1:7" s="16" customFormat="1" ht="21.75" customHeight="1">
      <c r="A21" s="34">
        <v>17</v>
      </c>
      <c r="B21" s="35"/>
      <c r="C21" s="57" t="s">
        <v>199</v>
      </c>
      <c r="D21" s="37">
        <v>2120802</v>
      </c>
      <c r="E21" s="38" t="s">
        <v>177</v>
      </c>
      <c r="F21" s="58">
        <v>-155</v>
      </c>
      <c r="G21" s="37"/>
    </row>
    <row r="22" spans="1:7" s="16" customFormat="1" ht="21.75" customHeight="1">
      <c r="A22" s="34">
        <v>18</v>
      </c>
      <c r="B22" s="35"/>
      <c r="C22" s="57" t="s">
        <v>200</v>
      </c>
      <c r="D22" s="37">
        <v>2120802</v>
      </c>
      <c r="E22" s="38" t="s">
        <v>177</v>
      </c>
      <c r="F22" s="58">
        <v>-250</v>
      </c>
      <c r="G22" s="37"/>
    </row>
    <row r="23" spans="1:7" s="16" customFormat="1" ht="21.75" customHeight="1">
      <c r="A23" s="34">
        <v>19</v>
      </c>
      <c r="B23" s="35" t="s">
        <v>84</v>
      </c>
      <c r="C23" s="57" t="s">
        <v>201</v>
      </c>
      <c r="D23" s="37">
        <v>2120802</v>
      </c>
      <c r="E23" s="38" t="s">
        <v>177</v>
      </c>
      <c r="F23" s="58">
        <v>-10</v>
      </c>
      <c r="G23" s="37"/>
    </row>
    <row r="24" spans="1:7" s="16" customFormat="1" ht="21.75" customHeight="1">
      <c r="A24" s="34">
        <v>20</v>
      </c>
      <c r="B24" s="35"/>
      <c r="C24" s="57" t="s">
        <v>202</v>
      </c>
      <c r="D24" s="37">
        <v>2120802</v>
      </c>
      <c r="E24" s="38" t="s">
        <v>177</v>
      </c>
      <c r="F24" s="58">
        <v>-20</v>
      </c>
      <c r="G24" s="37"/>
    </row>
    <row r="25" spans="1:7" s="16" customFormat="1" ht="21.75" customHeight="1">
      <c r="A25" s="34">
        <v>21</v>
      </c>
      <c r="B25" s="35"/>
      <c r="C25" s="57" t="s">
        <v>203</v>
      </c>
      <c r="D25" s="37">
        <v>2120802</v>
      </c>
      <c r="E25" s="38" t="s">
        <v>177</v>
      </c>
      <c r="F25" s="58">
        <v>-10</v>
      </c>
      <c r="G25" s="37"/>
    </row>
    <row r="26" spans="1:7" s="16" customFormat="1" ht="21.75" customHeight="1">
      <c r="A26" s="34">
        <v>22</v>
      </c>
      <c r="B26" s="35" t="s">
        <v>204</v>
      </c>
      <c r="C26" s="57" t="s">
        <v>205</v>
      </c>
      <c r="D26" s="37">
        <v>2120802</v>
      </c>
      <c r="E26" s="38" t="s">
        <v>177</v>
      </c>
      <c r="F26" s="58">
        <v>40</v>
      </c>
      <c r="G26" s="37"/>
    </row>
    <row r="27" spans="1:7" s="16" customFormat="1" ht="21.75" customHeight="1">
      <c r="A27" s="34">
        <v>23</v>
      </c>
      <c r="B27" s="35"/>
      <c r="C27" s="57" t="s">
        <v>206</v>
      </c>
      <c r="D27" s="37">
        <v>2120802</v>
      </c>
      <c r="E27" s="38" t="s">
        <v>177</v>
      </c>
      <c r="F27" s="58">
        <v>-40</v>
      </c>
      <c r="G27" s="37"/>
    </row>
    <row r="28" spans="1:7" s="16" customFormat="1" ht="21.75" customHeight="1">
      <c r="A28" s="34">
        <v>24</v>
      </c>
      <c r="B28" s="35" t="s">
        <v>207</v>
      </c>
      <c r="C28" s="57" t="s">
        <v>208</v>
      </c>
      <c r="D28" s="37">
        <v>2120899</v>
      </c>
      <c r="E28" s="38" t="s">
        <v>209</v>
      </c>
      <c r="F28" s="58">
        <v>10</v>
      </c>
      <c r="G28" s="37"/>
    </row>
    <row r="29" spans="1:7" s="16" customFormat="1" ht="21.75" customHeight="1">
      <c r="A29" s="34">
        <v>25</v>
      </c>
      <c r="B29" s="35" t="s">
        <v>210</v>
      </c>
      <c r="C29" s="57" t="s">
        <v>211</v>
      </c>
      <c r="D29" s="37">
        <v>2120899</v>
      </c>
      <c r="E29" s="38" t="s">
        <v>209</v>
      </c>
      <c r="F29" s="58">
        <v>200</v>
      </c>
      <c r="G29" s="37"/>
    </row>
  </sheetData>
  <sheetProtection/>
  <autoFilter ref="A3:H29"/>
  <mergeCells count="10">
    <mergeCell ref="A1:G1"/>
    <mergeCell ref="A4:E4"/>
    <mergeCell ref="B7:B8"/>
    <mergeCell ref="B9:B10"/>
    <mergeCell ref="B11:B13"/>
    <mergeCell ref="B14:B15"/>
    <mergeCell ref="B16:B18"/>
    <mergeCell ref="B19:B22"/>
    <mergeCell ref="B23:B25"/>
    <mergeCell ref="B26:B27"/>
  </mergeCells>
  <printOptions horizontalCentered="1"/>
  <pageMargins left="0.2" right="0.2" top="0.22999999999999998" bottom="0.19" header="0.11805555555555555" footer="0.17"/>
  <pageSetup horizontalDpi="600" verticalDpi="600" orientation="portrait" paperSize="9" scale="98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SheetLayoutView="100" workbookViewId="0" topLeftCell="A1">
      <selection activeCell="M7" sqref="M7"/>
    </sheetView>
  </sheetViews>
  <sheetFormatPr defaultColWidth="9.00390625" defaultRowHeight="13.5"/>
  <cols>
    <col min="1" max="1" width="43.00390625" style="3" customWidth="1"/>
    <col min="2" max="3" width="13.375" style="4" customWidth="1"/>
    <col min="4" max="5" width="9.25390625" style="4" customWidth="1"/>
    <col min="6" max="223" width="9.00390625" style="3" customWidth="1"/>
  </cols>
  <sheetData>
    <row r="1" spans="1:5" ht="31.5" customHeight="1">
      <c r="A1" s="42" t="s">
        <v>212</v>
      </c>
      <c r="B1" s="43"/>
      <c r="C1" s="43"/>
      <c r="D1" s="43"/>
      <c r="E1" s="43"/>
    </row>
    <row r="2" spans="1:5" s="1" customFormat="1" ht="12">
      <c r="A2" s="6" t="s">
        <v>213</v>
      </c>
      <c r="B2" s="44"/>
      <c r="C2" s="44"/>
      <c r="D2" s="44"/>
      <c r="E2" s="28" t="s">
        <v>2</v>
      </c>
    </row>
    <row r="3" spans="1:5" s="40" customFormat="1" ht="19.5" customHeight="1">
      <c r="A3" s="29" t="s">
        <v>47</v>
      </c>
      <c r="B3" s="30" t="s">
        <v>4</v>
      </c>
      <c r="C3" s="45" t="s">
        <v>5</v>
      </c>
      <c r="D3" s="46" t="s">
        <v>6</v>
      </c>
      <c r="E3" s="46"/>
    </row>
    <row r="4" spans="1:5" s="41" customFormat="1" ht="45" customHeight="1">
      <c r="A4" s="29"/>
      <c r="B4" s="30"/>
      <c r="C4" s="45"/>
      <c r="D4" s="45" t="s">
        <v>7</v>
      </c>
      <c r="E4" s="45" t="s">
        <v>121</v>
      </c>
    </row>
    <row r="5" spans="1:5" ht="21.75" customHeight="1">
      <c r="A5" s="47" t="s">
        <v>214</v>
      </c>
      <c r="B5" s="48">
        <f>B6+B8+B9+B10+B11</f>
        <v>137</v>
      </c>
      <c r="C5" s="48">
        <f>C6+C8+C9+C10+C11</f>
        <v>137</v>
      </c>
      <c r="D5" s="48">
        <f aca="true" t="shared" si="0" ref="D5:D19">C5-B5</f>
        <v>0</v>
      </c>
      <c r="E5" s="49">
        <f aca="true" t="shared" si="1" ref="E5:E19">IF(B5=0,0,D5/B5*100)</f>
        <v>0</v>
      </c>
    </row>
    <row r="6" spans="1:5" ht="21.75" customHeight="1">
      <c r="A6" s="50" t="s">
        <v>215</v>
      </c>
      <c r="B6" s="51">
        <v>137</v>
      </c>
      <c r="C6" s="51">
        <v>137</v>
      </c>
      <c r="D6" s="51">
        <f t="shared" si="0"/>
        <v>0</v>
      </c>
      <c r="E6" s="52">
        <f t="shared" si="1"/>
        <v>0</v>
      </c>
    </row>
    <row r="7" spans="1:5" ht="21.75" customHeight="1">
      <c r="A7" s="53" t="s">
        <v>216</v>
      </c>
      <c r="B7" s="51">
        <v>137</v>
      </c>
      <c r="C7" s="51">
        <v>137</v>
      </c>
      <c r="D7" s="51">
        <f t="shared" si="0"/>
        <v>0</v>
      </c>
      <c r="E7" s="52">
        <f t="shared" si="1"/>
        <v>0</v>
      </c>
    </row>
    <row r="8" spans="1:5" ht="21.75" customHeight="1">
      <c r="A8" s="50" t="s">
        <v>217</v>
      </c>
      <c r="B8" s="51"/>
      <c r="C8" s="51"/>
      <c r="D8" s="51">
        <f t="shared" si="0"/>
        <v>0</v>
      </c>
      <c r="E8" s="52">
        <f t="shared" si="1"/>
        <v>0</v>
      </c>
    </row>
    <row r="9" spans="1:5" ht="21.75" customHeight="1">
      <c r="A9" s="50" t="s">
        <v>218</v>
      </c>
      <c r="B9" s="51"/>
      <c r="C9" s="51"/>
      <c r="D9" s="51">
        <f t="shared" si="0"/>
        <v>0</v>
      </c>
      <c r="E9" s="52">
        <f t="shared" si="1"/>
        <v>0</v>
      </c>
    </row>
    <row r="10" spans="1:5" ht="21.75" customHeight="1">
      <c r="A10" s="50" t="s">
        <v>219</v>
      </c>
      <c r="B10" s="51"/>
      <c r="C10" s="51"/>
      <c r="D10" s="51">
        <f t="shared" si="0"/>
        <v>0</v>
      </c>
      <c r="E10" s="52">
        <f t="shared" si="1"/>
        <v>0</v>
      </c>
    </row>
    <row r="11" spans="1:5" ht="21.75" customHeight="1">
      <c r="A11" s="50" t="s">
        <v>220</v>
      </c>
      <c r="B11" s="51"/>
      <c r="C11" s="51"/>
      <c r="D11" s="51">
        <f t="shared" si="0"/>
        <v>0</v>
      </c>
      <c r="E11" s="52">
        <f t="shared" si="1"/>
        <v>0</v>
      </c>
    </row>
    <row r="12" spans="1:5" ht="21.75" customHeight="1">
      <c r="A12" s="47" t="s">
        <v>12</v>
      </c>
      <c r="B12" s="51">
        <f>B13</f>
        <v>0</v>
      </c>
      <c r="C12" s="51">
        <f>C13</f>
        <v>0</v>
      </c>
      <c r="D12" s="51">
        <f t="shared" si="0"/>
        <v>0</v>
      </c>
      <c r="E12" s="52">
        <f t="shared" si="1"/>
        <v>0</v>
      </c>
    </row>
    <row r="13" spans="1:5" ht="21.75" customHeight="1">
      <c r="A13" s="54" t="s">
        <v>221</v>
      </c>
      <c r="B13" s="51"/>
      <c r="C13" s="51"/>
      <c r="D13" s="51">
        <f t="shared" si="0"/>
        <v>0</v>
      </c>
      <c r="E13" s="52">
        <f t="shared" si="1"/>
        <v>0</v>
      </c>
    </row>
    <row r="14" spans="1:5" ht="21.75" customHeight="1">
      <c r="A14" s="55" t="s">
        <v>222</v>
      </c>
      <c r="B14" s="51">
        <f>B5+B12</f>
        <v>137</v>
      </c>
      <c r="C14" s="51">
        <f>C5+C12</f>
        <v>137</v>
      </c>
      <c r="D14" s="51">
        <f t="shared" si="0"/>
        <v>0</v>
      </c>
      <c r="E14" s="52">
        <f t="shared" si="1"/>
        <v>0</v>
      </c>
    </row>
    <row r="15" spans="1:5" s="41" customFormat="1" ht="21.75" customHeight="1">
      <c r="A15" s="47" t="s">
        <v>223</v>
      </c>
      <c r="B15" s="51">
        <v>68</v>
      </c>
      <c r="C15" s="51">
        <v>68</v>
      </c>
      <c r="D15" s="51">
        <f t="shared" si="0"/>
        <v>0</v>
      </c>
      <c r="E15" s="52">
        <f t="shared" si="1"/>
        <v>0</v>
      </c>
    </row>
    <row r="16" spans="1:5" ht="21.75" customHeight="1">
      <c r="A16" s="55" t="s">
        <v>23</v>
      </c>
      <c r="B16" s="51">
        <f>B14+B15</f>
        <v>205</v>
      </c>
      <c r="C16" s="51">
        <f>C14+C15</f>
        <v>205</v>
      </c>
      <c r="D16" s="51">
        <f t="shared" si="0"/>
        <v>0</v>
      </c>
      <c r="E16" s="52">
        <f t="shared" si="1"/>
        <v>0</v>
      </c>
    </row>
    <row r="17" spans="1:5" ht="21.75" customHeight="1">
      <c r="A17" s="47" t="s">
        <v>224</v>
      </c>
      <c r="B17" s="48">
        <f>B18+B20+B21+B23+B24</f>
        <v>162</v>
      </c>
      <c r="C17" s="48">
        <f>C18+C20+C21+C23+C24</f>
        <v>162</v>
      </c>
      <c r="D17" s="48">
        <f t="shared" si="0"/>
        <v>0</v>
      </c>
      <c r="E17" s="49">
        <f t="shared" si="1"/>
        <v>0</v>
      </c>
    </row>
    <row r="18" spans="1:5" ht="21.75" customHeight="1">
      <c r="A18" s="56" t="s">
        <v>225</v>
      </c>
      <c r="B18" s="51"/>
      <c r="C18" s="51"/>
      <c r="D18" s="51">
        <f t="shared" si="0"/>
        <v>0</v>
      </c>
      <c r="E18" s="52">
        <f t="shared" si="1"/>
        <v>0</v>
      </c>
    </row>
    <row r="19" spans="1:5" ht="21.75" customHeight="1">
      <c r="A19" s="56" t="s">
        <v>226</v>
      </c>
      <c r="B19" s="51"/>
      <c r="C19" s="51"/>
      <c r="D19" s="51">
        <f t="shared" si="0"/>
        <v>0</v>
      </c>
      <c r="E19" s="52">
        <f t="shared" si="1"/>
        <v>0</v>
      </c>
    </row>
    <row r="20" spans="1:5" ht="21.75" customHeight="1">
      <c r="A20" s="56" t="s">
        <v>227</v>
      </c>
      <c r="B20" s="51"/>
      <c r="C20" s="51"/>
      <c r="D20" s="51"/>
      <c r="E20" s="52"/>
    </row>
    <row r="21" spans="1:5" ht="21.75" customHeight="1">
      <c r="A21" s="56" t="s">
        <v>228</v>
      </c>
      <c r="B21" s="51"/>
      <c r="C21" s="51"/>
      <c r="D21" s="51">
        <f aca="true" t="shared" si="2" ref="D21:D31">C21-B21</f>
        <v>0</v>
      </c>
      <c r="E21" s="52">
        <f aca="true" t="shared" si="3" ref="E21:E31">IF(B21=0,0,D21/B21*100)</f>
        <v>0</v>
      </c>
    </row>
    <row r="22" spans="1:5" ht="21.75" customHeight="1">
      <c r="A22" s="56" t="s">
        <v>229</v>
      </c>
      <c r="B22" s="48"/>
      <c r="C22" s="48"/>
      <c r="D22" s="48">
        <f t="shared" si="2"/>
        <v>0</v>
      </c>
      <c r="E22" s="49">
        <f t="shared" si="3"/>
        <v>0</v>
      </c>
    </row>
    <row r="23" spans="1:5" ht="21.75" customHeight="1">
      <c r="A23" s="56" t="s">
        <v>230</v>
      </c>
      <c r="B23" s="48"/>
      <c r="C23" s="48"/>
      <c r="D23" s="48">
        <f t="shared" si="2"/>
        <v>0</v>
      </c>
      <c r="E23" s="49">
        <f t="shared" si="3"/>
        <v>0</v>
      </c>
    </row>
    <row r="24" spans="1:5" ht="21.75" customHeight="1">
      <c r="A24" s="56" t="s">
        <v>231</v>
      </c>
      <c r="B24" s="48">
        <v>162</v>
      </c>
      <c r="C24" s="48">
        <v>162</v>
      </c>
      <c r="D24" s="48">
        <f t="shared" si="2"/>
        <v>0</v>
      </c>
      <c r="E24" s="49">
        <f t="shared" si="3"/>
        <v>0</v>
      </c>
    </row>
    <row r="25" spans="1:5" ht="21.75" customHeight="1">
      <c r="A25" s="56" t="s">
        <v>232</v>
      </c>
      <c r="B25" s="48">
        <v>162</v>
      </c>
      <c r="C25" s="48">
        <v>162</v>
      </c>
      <c r="D25" s="48">
        <f t="shared" si="2"/>
        <v>0</v>
      </c>
      <c r="E25" s="49">
        <f t="shared" si="3"/>
        <v>0</v>
      </c>
    </row>
    <row r="26" spans="1:5" ht="21.75" customHeight="1">
      <c r="A26" s="47" t="s">
        <v>233</v>
      </c>
      <c r="B26" s="48">
        <f>B27+B28</f>
        <v>0</v>
      </c>
      <c r="C26" s="48">
        <f>C27+C28</f>
        <v>0</v>
      </c>
      <c r="D26" s="48">
        <f t="shared" si="2"/>
        <v>0</v>
      </c>
      <c r="E26" s="49">
        <f t="shared" si="3"/>
        <v>0</v>
      </c>
    </row>
    <row r="27" spans="1:5" ht="21.75" customHeight="1">
      <c r="A27" s="56" t="s">
        <v>234</v>
      </c>
      <c r="B27" s="51"/>
      <c r="C27" s="51"/>
      <c r="D27" s="51">
        <f t="shared" si="2"/>
        <v>0</v>
      </c>
      <c r="E27" s="52">
        <f t="shared" si="3"/>
        <v>0</v>
      </c>
    </row>
    <row r="28" spans="1:5" ht="21.75" customHeight="1">
      <c r="A28" s="56" t="s">
        <v>235</v>
      </c>
      <c r="B28" s="51"/>
      <c r="C28" s="51"/>
      <c r="D28" s="51">
        <f t="shared" si="2"/>
        <v>0</v>
      </c>
      <c r="E28" s="52">
        <f t="shared" si="3"/>
        <v>0</v>
      </c>
    </row>
    <row r="29" spans="1:5" ht="21.75" customHeight="1">
      <c r="A29" s="55" t="s">
        <v>236</v>
      </c>
      <c r="B29" s="51">
        <f>B17+B26</f>
        <v>162</v>
      </c>
      <c r="C29" s="51">
        <f>C17+C26</f>
        <v>162</v>
      </c>
      <c r="D29" s="51">
        <f t="shared" si="2"/>
        <v>0</v>
      </c>
      <c r="E29" s="52">
        <f t="shared" si="3"/>
        <v>0</v>
      </c>
    </row>
    <row r="30" spans="1:5" ht="21.75" customHeight="1">
      <c r="A30" s="47" t="s">
        <v>237</v>
      </c>
      <c r="B30" s="51">
        <v>43</v>
      </c>
      <c r="C30" s="51">
        <v>43</v>
      </c>
      <c r="D30" s="51">
        <f t="shared" si="2"/>
        <v>0</v>
      </c>
      <c r="E30" s="52">
        <f t="shared" si="3"/>
        <v>0</v>
      </c>
    </row>
    <row r="31" spans="1:5" ht="21.75" customHeight="1">
      <c r="A31" s="55" t="s">
        <v>42</v>
      </c>
      <c r="B31" s="51">
        <f>B29+B30</f>
        <v>205</v>
      </c>
      <c r="C31" s="48">
        <f>C29+C30</f>
        <v>205</v>
      </c>
      <c r="D31" s="48">
        <f t="shared" si="2"/>
        <v>0</v>
      </c>
      <c r="E31" s="52">
        <f t="shared" si="3"/>
        <v>0</v>
      </c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39" right="0.39" top="0.39" bottom="0.39" header="0.2" footer="0.2"/>
  <pageSetup horizontalDpi="600" verticalDpi="600" orientation="portrait" paperSize="9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showZeros="0" zoomScaleSheetLayoutView="100" workbookViewId="0" topLeftCell="A1">
      <selection activeCell="E20" sqref="E20"/>
    </sheetView>
  </sheetViews>
  <sheetFormatPr defaultColWidth="9.00390625" defaultRowHeight="13.5"/>
  <cols>
    <col min="1" max="1" width="6.25390625" style="17" customWidth="1"/>
    <col min="2" max="2" width="23.625" style="18" customWidth="1"/>
    <col min="3" max="3" width="24.75390625" style="17" customWidth="1"/>
    <col min="4" max="4" width="9.625" style="19" customWidth="1"/>
    <col min="5" max="5" width="17.50390625" style="17" customWidth="1"/>
    <col min="6" max="6" width="11.00390625" style="20" customWidth="1"/>
    <col min="7" max="7" width="8.25390625" style="19" customWidth="1"/>
    <col min="8" max="16384" width="9.00390625" style="17" customWidth="1"/>
  </cols>
  <sheetData>
    <row r="1" spans="1:7" s="3" customFormat="1" ht="28.5" customHeight="1">
      <c r="A1" s="21" t="s">
        <v>238</v>
      </c>
      <c r="B1" s="21"/>
      <c r="C1" s="21"/>
      <c r="D1" s="21"/>
      <c r="E1" s="22"/>
      <c r="F1" s="23"/>
      <c r="G1" s="21"/>
    </row>
    <row r="2" spans="1:7" s="14" customFormat="1" ht="17.25" customHeight="1">
      <c r="A2" s="6" t="s">
        <v>239</v>
      </c>
      <c r="B2" s="24"/>
      <c r="C2" s="6"/>
      <c r="D2" s="25"/>
      <c r="E2" s="26"/>
      <c r="F2" s="27"/>
      <c r="G2" s="28" t="s">
        <v>2</v>
      </c>
    </row>
    <row r="3" spans="1:7" s="15" customFormat="1" ht="34.5" customHeight="1">
      <c r="A3" s="29" t="s">
        <v>45</v>
      </c>
      <c r="B3" s="30" t="s">
        <v>46</v>
      </c>
      <c r="C3" s="29" t="s">
        <v>47</v>
      </c>
      <c r="D3" s="29" t="s">
        <v>48</v>
      </c>
      <c r="E3" s="31" t="s">
        <v>49</v>
      </c>
      <c r="F3" s="32" t="s">
        <v>50</v>
      </c>
      <c r="G3" s="29" t="s">
        <v>51</v>
      </c>
    </row>
    <row r="4" spans="1:7" s="15" customFormat="1" ht="21.75" customHeight="1">
      <c r="A4" s="29" t="s">
        <v>52</v>
      </c>
      <c r="B4" s="29"/>
      <c r="C4" s="29"/>
      <c r="D4" s="29"/>
      <c r="E4" s="31"/>
      <c r="F4" s="33">
        <f>SUM(F5:F6)</f>
        <v>0</v>
      </c>
      <c r="G4" s="29"/>
    </row>
    <row r="5" spans="1:7" s="16" customFormat="1" ht="30.75" customHeight="1">
      <c r="A5" s="34">
        <v>1</v>
      </c>
      <c r="B5" s="35"/>
      <c r="C5" s="36"/>
      <c r="D5" s="37"/>
      <c r="E5" s="38"/>
      <c r="F5" s="39"/>
      <c r="G5" s="37"/>
    </row>
    <row r="6" spans="1:7" s="16" customFormat="1" ht="30.75" customHeight="1">
      <c r="A6" s="34">
        <v>2</v>
      </c>
      <c r="B6" s="35"/>
      <c r="C6" s="36"/>
      <c r="D6" s="37"/>
      <c r="E6" s="38"/>
      <c r="F6" s="39"/>
      <c r="G6" s="37"/>
    </row>
  </sheetData>
  <sheetProtection/>
  <autoFilter ref="A3:I6"/>
  <mergeCells count="2">
    <mergeCell ref="A1:G1"/>
    <mergeCell ref="A4:E4"/>
  </mergeCells>
  <printOptions horizontalCentered="1"/>
  <pageMargins left="0.2" right="0.2" top="0.22999999999999998" bottom="0.19" header="0.11805555555555555" footer="0.17"/>
  <pageSetup horizontalDpi="600" verticalDpi="600" orientation="portrait" paperSize="9" scale="98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H13" sqref="H13"/>
    </sheetView>
  </sheetViews>
  <sheetFormatPr defaultColWidth="9.00390625" defaultRowHeight="13.5"/>
  <cols>
    <col min="1" max="1" width="51.375" style="4" customWidth="1"/>
    <col min="2" max="2" width="15.75390625" style="4" customWidth="1"/>
    <col min="3" max="3" width="19.125" style="4" customWidth="1"/>
    <col min="4" max="16384" width="9.00390625" style="4" customWidth="1"/>
  </cols>
  <sheetData>
    <row r="1" spans="1:3" ht="54" customHeight="1">
      <c r="A1" s="5" t="s">
        <v>240</v>
      </c>
      <c r="B1" s="5"/>
      <c r="C1" s="5"/>
    </row>
    <row r="2" spans="1:2" s="1" customFormat="1" ht="19.5" customHeight="1">
      <c r="A2" s="6" t="s">
        <v>241</v>
      </c>
      <c r="B2" s="1" t="s">
        <v>2</v>
      </c>
    </row>
    <row r="3" spans="1:3" ht="30" customHeight="1">
      <c r="A3" s="7" t="s">
        <v>47</v>
      </c>
      <c r="B3" s="7" t="s">
        <v>242</v>
      </c>
      <c r="C3" s="7" t="s">
        <v>51</v>
      </c>
    </row>
    <row r="4" spans="1:3" ht="30" customHeight="1">
      <c r="A4" s="7" t="s">
        <v>243</v>
      </c>
      <c r="B4" s="8">
        <f>B5+B10+B15</f>
        <v>0</v>
      </c>
      <c r="C4" s="8"/>
    </row>
    <row r="5" spans="1:3" s="2" customFormat="1" ht="30" customHeight="1">
      <c r="A5" s="9" t="s">
        <v>244</v>
      </c>
      <c r="B5" s="8">
        <f>SUM(B6:B9)</f>
        <v>0</v>
      </c>
      <c r="C5" s="8"/>
    </row>
    <row r="6" spans="1:3" s="3" customFormat="1" ht="30" customHeight="1">
      <c r="A6" s="10" t="s">
        <v>245</v>
      </c>
      <c r="B6" s="11"/>
      <c r="C6" s="11"/>
    </row>
    <row r="7" spans="1:3" s="3" customFormat="1" ht="30" customHeight="1">
      <c r="A7" s="10" t="s">
        <v>246</v>
      </c>
      <c r="B7" s="11"/>
      <c r="C7" s="11"/>
    </row>
    <row r="8" spans="1:3" s="3" customFormat="1" ht="30" customHeight="1">
      <c r="A8" s="10" t="s">
        <v>247</v>
      </c>
      <c r="B8" s="11"/>
      <c r="C8" s="11"/>
    </row>
    <row r="9" spans="1:3" s="3" customFormat="1" ht="30" customHeight="1">
      <c r="A9" s="10" t="s">
        <v>248</v>
      </c>
      <c r="B9" s="11"/>
      <c r="C9" s="11"/>
    </row>
    <row r="10" spans="1:3" s="2" customFormat="1" ht="30" customHeight="1">
      <c r="A10" s="9" t="s">
        <v>249</v>
      </c>
      <c r="B10" s="8">
        <f>SUM(B11:B14)</f>
        <v>0</v>
      </c>
      <c r="C10" s="8"/>
    </row>
    <row r="11" spans="1:3" s="3" customFormat="1" ht="30" customHeight="1">
      <c r="A11" s="10" t="s">
        <v>245</v>
      </c>
      <c r="B11" s="11"/>
      <c r="C11" s="11"/>
    </row>
    <row r="12" spans="1:3" s="3" customFormat="1" ht="30" customHeight="1">
      <c r="A12" s="10" t="s">
        <v>246</v>
      </c>
      <c r="B12" s="11"/>
      <c r="C12" s="12"/>
    </row>
    <row r="13" spans="1:3" s="3" customFormat="1" ht="30" customHeight="1">
      <c r="A13" s="10" t="s">
        <v>247</v>
      </c>
      <c r="B13" s="11"/>
      <c r="C13" s="11"/>
    </row>
    <row r="14" spans="1:3" s="3" customFormat="1" ht="30" customHeight="1">
      <c r="A14" s="10" t="s">
        <v>248</v>
      </c>
      <c r="B14" s="11"/>
      <c r="C14" s="11"/>
    </row>
    <row r="15" spans="1:3" s="3" customFormat="1" ht="30" customHeight="1">
      <c r="A15" s="13" t="s">
        <v>250</v>
      </c>
      <c r="B15" s="8">
        <v>0</v>
      </c>
      <c r="C15" s="8"/>
    </row>
  </sheetData>
  <sheetProtection/>
  <mergeCells count="1">
    <mergeCell ref="A1:C1"/>
  </mergeCells>
  <printOptions horizontalCentered="1"/>
  <pageMargins left="0.5" right="0.45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易小国</cp:lastModifiedBy>
  <cp:lastPrinted>2020-09-24T06:48:33Z</cp:lastPrinted>
  <dcterms:created xsi:type="dcterms:W3CDTF">2019-04-29T03:52:03Z</dcterms:created>
  <dcterms:modified xsi:type="dcterms:W3CDTF">2022-09-08T09:15:13Z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KSOReadingLayo">
    <vt:bool>true</vt:bool>
  </property>
</Properties>
</file>