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890" activeTab="6"/>
  </bookViews>
  <sheets>
    <sheet name="一般公共预算平衡表" sheetId="1" r:id="rId1"/>
    <sheet name="公共预算项目表" sheetId="2" r:id="rId2"/>
    <sheet name="基金预算平衡表" sheetId="3" r:id="rId3"/>
    <sheet name="基金预算项目表" sheetId="4" r:id="rId4"/>
    <sheet name="国资预算平衡表" sheetId="5" r:id="rId5"/>
    <sheet name="国资预算项目表 " sheetId="6" r:id="rId6"/>
    <sheet name="经人大批准前支出" sheetId="7" r:id="rId7"/>
  </sheets>
  <definedNames>
    <definedName name="_xlnm.Print_Area" localSheetId="2">'基金预算平衡表'!$A$1:$E$60</definedName>
    <definedName name="_xlnm.Print_Titles" localSheetId="5">'国资预算项目表 '!$1:$3</definedName>
    <definedName name="_xlnm.Print_Titles" localSheetId="2">'基金预算平衡表'!$1:$4</definedName>
    <definedName name="_xlnm.Print_Titles" localSheetId="3">'基金预算项目表'!$1:$3</definedName>
    <definedName name="_xlnm.Print_Titles" localSheetId="1">'公共预算项目表'!$3:$3</definedName>
    <definedName name="_xlnm._FilterDatabase" localSheetId="1" hidden="1">'公共预算项目表'!$A$3:$G$98</definedName>
    <definedName name="_xlnm._FilterDatabase" localSheetId="3" hidden="1">'基金预算项目表'!$A$3:$H$62</definedName>
    <definedName name="_xlnm._FilterDatabase" localSheetId="5" hidden="1">'国资预算项目表 '!$A$3:$I$7</definedName>
  </definedNames>
  <calcPr fullCalcOnLoad="1"/>
</workbook>
</file>

<file path=xl/sharedStrings.xml><?xml version="1.0" encoding="utf-8"?>
<sst xmlns="http://schemas.openxmlformats.org/spreadsheetml/2006/main" count="548" uniqueCount="371">
  <si>
    <t>佛山市三水区芦苞镇2023年一般公共预算收支调整情况表</t>
  </si>
  <si>
    <t>附表1</t>
  </si>
  <si>
    <t>单位：万元</t>
  </si>
  <si>
    <t xml:space="preserve"> 项  目</t>
  </si>
  <si>
    <t>2023年
预算数</t>
  </si>
  <si>
    <t>预计全年情况</t>
  </si>
  <si>
    <t>调整计划比年初预算</t>
  </si>
  <si>
    <t>增减额</t>
  </si>
  <si>
    <t>对比增（减）%</t>
  </si>
  <si>
    <t>一、地方一般公共预算收入</t>
  </si>
  <si>
    <t xml:space="preserve"> 1、税收收入</t>
  </si>
  <si>
    <t xml:space="preserve"> 2、非税收入</t>
  </si>
  <si>
    <t>二、转移性收入</t>
  </si>
  <si>
    <t xml:space="preserve"> 1、上级补助收入</t>
  </si>
  <si>
    <t xml:space="preserve">   返还性收入</t>
  </si>
  <si>
    <t xml:space="preserve">   一般性转移支付收入</t>
  </si>
  <si>
    <t xml:space="preserve">   专项转移支付收入</t>
  </si>
  <si>
    <t xml:space="preserve"> 2、债务转贷收入</t>
  </si>
  <si>
    <t xml:space="preserve"> 3、调入资金</t>
  </si>
  <si>
    <t xml:space="preserve">   从预算稳定调节基金调入</t>
  </si>
  <si>
    <t xml:space="preserve">   从政府性基金调入</t>
  </si>
  <si>
    <t xml:space="preserve">   从国有资本经营预算调入</t>
  </si>
  <si>
    <t xml:space="preserve"> 4、上年项目结转</t>
  </si>
  <si>
    <t>收入总计</t>
  </si>
  <si>
    <t xml:space="preserve">三、地方一般公共预算支出    </t>
  </si>
  <si>
    <t xml:space="preserve">四、上解支出     </t>
  </si>
  <si>
    <t xml:space="preserve"> 1、公安经费上解</t>
  </si>
  <si>
    <t xml:space="preserve"> 2、市体制税收分成上解</t>
  </si>
  <si>
    <t xml:space="preserve"> 3、出口退税上解</t>
  </si>
  <si>
    <t xml:space="preserve"> 4、教育经费上解</t>
  </si>
  <si>
    <t xml:space="preserve"> 5、省税收经费上解</t>
  </si>
  <si>
    <t xml:space="preserve"> 6、财力置换</t>
  </si>
  <si>
    <t xml:space="preserve"> 7、其他上解</t>
  </si>
  <si>
    <t>五、债务还本支出</t>
  </si>
  <si>
    <t xml:space="preserve">  地方政府一般债券还本支出</t>
  </si>
  <si>
    <t xml:space="preserve">  地方政府其他一般债务还本支出</t>
  </si>
  <si>
    <t>六、转移性支出</t>
  </si>
  <si>
    <t xml:space="preserve"> 1、安排预算稳定调节基金</t>
  </si>
  <si>
    <t xml:space="preserve"> 2、年终项目结转</t>
  </si>
  <si>
    <t xml:space="preserve">   上级补助项目结转</t>
  </si>
  <si>
    <t xml:space="preserve">   部门项目结转</t>
  </si>
  <si>
    <t xml:space="preserve">   债务转贷项目结转</t>
  </si>
  <si>
    <t>支出总计</t>
  </si>
  <si>
    <t>佛山市三水区芦苞镇2023年一般公共预算支出调整项目情况表</t>
  </si>
  <si>
    <t>附表2</t>
  </si>
  <si>
    <t>序号</t>
  </si>
  <si>
    <t>预算单位</t>
  </si>
  <si>
    <t>项目</t>
  </si>
  <si>
    <t>科目代码</t>
  </si>
  <si>
    <t>功能科目</t>
  </si>
  <si>
    <t>调增（减）
金额</t>
  </si>
  <si>
    <t>备注</t>
  </si>
  <si>
    <t>总计</t>
  </si>
  <si>
    <t>芦苞镇政府</t>
  </si>
  <si>
    <t>人员工资</t>
  </si>
  <si>
    <t>政府办公厅（室）及相关机构事务支出</t>
  </si>
  <si>
    <t>芦苞镇党政综合办公室</t>
  </si>
  <si>
    <t>后勤保障经费</t>
  </si>
  <si>
    <t>绿化保洁服务</t>
  </si>
  <si>
    <t>芦苞镇党建工作办公室</t>
  </si>
  <si>
    <t>门诊医疗费补助</t>
  </si>
  <si>
    <t>组织事务事务支出</t>
  </si>
  <si>
    <t>镇老年大学建设工作经费</t>
  </si>
  <si>
    <t>村（居）党组织服务群众专项经费</t>
  </si>
  <si>
    <t>芦苞镇公共服务办公室（人社）</t>
  </si>
  <si>
    <t>城乡居民基本医疗保险补贴</t>
  </si>
  <si>
    <t>财政对城乡居民基本养老保险基金的补助</t>
  </si>
  <si>
    <t>企业退休人员社会化管理</t>
  </si>
  <si>
    <t>人力资源和社会保障管理事务支出</t>
  </si>
  <si>
    <t>仲裁、监察工作经费</t>
  </si>
  <si>
    <t>芦苞镇公共服务办公室（社工）</t>
  </si>
  <si>
    <t>村务监督委员会补贴资金</t>
  </si>
  <si>
    <t>民政管理事务支出</t>
  </si>
  <si>
    <t>基层政权工作经费</t>
  </si>
  <si>
    <t>退役军人服务组织专项工作经费</t>
  </si>
  <si>
    <t>退役安置支出</t>
  </si>
  <si>
    <t>芦苞镇烈士墓园修葺改造工程</t>
  </si>
  <si>
    <t>芦苞镇残联工作经费</t>
  </si>
  <si>
    <t>残疾人事业支出</t>
  </si>
  <si>
    <t>特困人员供养</t>
  </si>
  <si>
    <t>农村特困人员救助供养支出</t>
  </si>
  <si>
    <t>城乡居民基本医疗保险</t>
  </si>
  <si>
    <t>财政对城乡居民基本医疗保险基金的补助</t>
  </si>
  <si>
    <t>芦苞社区老人活动中心日常管理经费</t>
  </si>
  <si>
    <t>社会福利-老年福利</t>
  </si>
  <si>
    <t>居家养老服务经费</t>
  </si>
  <si>
    <t>芦苞镇公共服务办公室（卫健）</t>
  </si>
  <si>
    <t>计生工作经费</t>
  </si>
  <si>
    <t>计划生育事务支出</t>
  </si>
  <si>
    <t>芦苞社区创建全国示范性老年友好型社区</t>
  </si>
  <si>
    <t>卫生健康支出</t>
  </si>
  <si>
    <t>职业病防治工作经费</t>
  </si>
  <si>
    <t>赤脚医生经费</t>
  </si>
  <si>
    <t>镇机关干部体检经费</t>
  </si>
  <si>
    <t>芦苞镇综合治理办公室</t>
  </si>
  <si>
    <t>交通协管员年度经费9人</t>
  </si>
  <si>
    <t>公共安全支出</t>
  </si>
  <si>
    <t>政府购买吸毒人员管控服务经费</t>
  </si>
  <si>
    <t>防邪教工作经费</t>
  </si>
  <si>
    <t>芦苞镇财政办公室</t>
  </si>
  <si>
    <t>税收征收经费</t>
  </si>
  <si>
    <t>税收事务支出</t>
  </si>
  <si>
    <t>绩效评价服务费</t>
  </si>
  <si>
    <t>财政事务支出</t>
  </si>
  <si>
    <t>财政系统运营及中介服务费</t>
  </si>
  <si>
    <t>芦苞镇经济发展办公室</t>
  </si>
  <si>
    <t>招商引资费</t>
  </si>
  <si>
    <t>招商引资</t>
  </si>
  <si>
    <t>基层统计基础建设经费</t>
  </si>
  <si>
    <t>统计信息事务支出</t>
  </si>
  <si>
    <t>芦苞镇公共场所无线局域网（WLAN）服务采购费用</t>
  </si>
  <si>
    <t>商贸事务支出</t>
  </si>
  <si>
    <t>“四上”企业培育扶持资金</t>
  </si>
  <si>
    <t>支持中小企业发展和管理支出</t>
  </si>
  <si>
    <t>加强中小企业发展专项资金</t>
  </si>
  <si>
    <t>各村委会招商引资政策补助</t>
  </si>
  <si>
    <t>五经普工作费用</t>
  </si>
  <si>
    <t>科技专家专项经费</t>
  </si>
  <si>
    <t>芦苞镇农业农村办公室</t>
  </si>
  <si>
    <t>工伤人员邓玉田营养补助及护理人员工资</t>
  </si>
  <si>
    <t>农业农村支出</t>
  </si>
  <si>
    <t>结对帮扶工作经费</t>
  </si>
  <si>
    <t>巩固脱贫攻坚成果衔接乡村振兴支出</t>
  </si>
  <si>
    <t>芦苞镇应急管理办公室</t>
  </si>
  <si>
    <t>购买安全服务，开展企业安全检查经费</t>
  </si>
  <si>
    <t>应急管理支出</t>
  </si>
  <si>
    <t>三防人员岗位津贴</t>
  </si>
  <si>
    <t>芦苞航道河段巡逻、视频监控经费</t>
  </si>
  <si>
    <t>应急管理工作经费</t>
  </si>
  <si>
    <t>市自然资源局三水分局芦苞管理所</t>
  </si>
  <si>
    <t>护林员工资及意外保险经费</t>
  </si>
  <si>
    <t>自然资源事务支出</t>
  </si>
  <si>
    <t>芦苞镇地质灾害群测群防员经费补助</t>
  </si>
  <si>
    <t>三水区司法局芦苞司法所</t>
  </si>
  <si>
    <t>人民调解工作经费</t>
  </si>
  <si>
    <t>司法支出</t>
  </si>
  <si>
    <t>诉讼费经费</t>
  </si>
  <si>
    <t>检察室日常工作经费</t>
  </si>
  <si>
    <t>三水区市场监督管理局芦苞市场监督管理所</t>
  </si>
  <si>
    <t>食品及农产品安全快速检测专项经费（镇快检室）</t>
  </si>
  <si>
    <t>市场监督事务支出</t>
  </si>
  <si>
    <t>餐饮、流通、生产环节食品安全抽样检测工作经费</t>
  </si>
  <si>
    <t>窗口登记业务专项经费</t>
  </si>
  <si>
    <t>“清无”、“打假”放心消费专项经费</t>
  </si>
  <si>
    <t>购置执法车辆</t>
  </si>
  <si>
    <t>芦苞镇宣传文体旅游办公室（教育办）</t>
  </si>
  <si>
    <t>城乡义务教育生均公用经费</t>
  </si>
  <si>
    <t>小学教育</t>
  </si>
  <si>
    <t>抚恤金、丧葬费、遗属补贴</t>
  </si>
  <si>
    <t>教师体检费</t>
  </si>
  <si>
    <t>学生体检费</t>
  </si>
  <si>
    <t>家庭经济困难学生生活补助</t>
  </si>
  <si>
    <t>教育教研活动及培训费</t>
  </si>
  <si>
    <t>义务教育特殊教育学校和随班就读残疾学生生均公用经费</t>
  </si>
  <si>
    <t>教育强镇专项资金</t>
  </si>
  <si>
    <t>新乐丰小学教育经费</t>
  </si>
  <si>
    <t>三水区基础教育“三名人才”扶持津贴</t>
  </si>
  <si>
    <t>中心幼儿园日常公用经费</t>
  </si>
  <si>
    <t>学前教育</t>
  </si>
  <si>
    <t>芦苞镇水利所</t>
  </si>
  <si>
    <t>水利工程抗汛物资增置</t>
  </si>
  <si>
    <t>水利支出</t>
  </si>
  <si>
    <t>芦苞镇武装部</t>
  </si>
  <si>
    <t>民兵预备役训练、整组</t>
  </si>
  <si>
    <t>基层人民武装部规范化建设</t>
  </si>
  <si>
    <t>应急救灾值班备勤</t>
  </si>
  <si>
    <t>芦苞镇机关工会</t>
  </si>
  <si>
    <t>机关工会费</t>
  </si>
  <si>
    <t>芦苞镇行政服务中心</t>
  </si>
  <si>
    <t>大厅建设及自助服务区提升专项</t>
  </si>
  <si>
    <t>市民之窗合同费</t>
  </si>
  <si>
    <t>采购工服专项</t>
  </si>
  <si>
    <t>佛山市公安局三水分局芦苞派出所</t>
  </si>
  <si>
    <t>邮政局租金</t>
  </si>
  <si>
    <t>公安支出</t>
  </si>
  <si>
    <t>补充办案经费</t>
  </si>
  <si>
    <t>外出追逃经费</t>
  </si>
  <si>
    <t>刑事TQ、A费</t>
  </si>
  <si>
    <t>民警服装、警具</t>
  </si>
  <si>
    <t>伤病治疗费</t>
  </si>
  <si>
    <t>芦苞交警中队日常公用经费</t>
  </si>
  <si>
    <t>租车服务</t>
  </si>
  <si>
    <t>警用装备设备购置费</t>
  </si>
  <si>
    <t>立体化治安防控体系建设费</t>
  </si>
  <si>
    <t>智慧新警务建设</t>
  </si>
  <si>
    <t>智能办案区、快办区改造工程及检察院驻派出所检查室建设</t>
  </si>
  <si>
    <t>购买户籍档案电子化管理应用服务</t>
  </si>
  <si>
    <t>“一标三实”二维码门牌建设项目</t>
  </si>
  <si>
    <t>打击走私专项工作经费</t>
  </si>
  <si>
    <t>芦苞镇治安联防大队</t>
  </si>
  <si>
    <t>2023年工会会费</t>
  </si>
  <si>
    <t>芦苞镇专职消防队</t>
  </si>
  <si>
    <t>队员人身意外险</t>
  </si>
  <si>
    <t>消防装备、服装、器材更新补给开支</t>
  </si>
  <si>
    <t>社区卫生服务中心</t>
  </si>
  <si>
    <t>经营收入(返还)</t>
  </si>
  <si>
    <t>基层医疗卫生机构支出</t>
  </si>
  <si>
    <t>芦苞镇敬老院</t>
  </si>
  <si>
    <t>日常运行专项资金</t>
  </si>
  <si>
    <t>老年福利</t>
  </si>
  <si>
    <t>日常公用经费</t>
  </si>
  <si>
    <t>芦苞镇总工会</t>
  </si>
  <si>
    <t>总工会经费</t>
  </si>
  <si>
    <t>佛山市三水区芦苞镇2023年政府性基金预算收支调整情况表</t>
  </si>
  <si>
    <t>附表3</t>
  </si>
  <si>
    <t>项     目</t>
  </si>
  <si>
    <t>对比增
（减）%</t>
  </si>
  <si>
    <t>一、本年收入</t>
  </si>
  <si>
    <t xml:space="preserve"> 1、农业土地开发资金收入</t>
  </si>
  <si>
    <t xml:space="preserve"> 2、国有土地使用权出让收入</t>
  </si>
  <si>
    <t xml:space="preserve">   土地出让价款收入</t>
  </si>
  <si>
    <t xml:space="preserve">   补缴的土地价款</t>
  </si>
  <si>
    <t xml:space="preserve">   缴纳新增建设用地土地有偿使用费</t>
  </si>
  <si>
    <t xml:space="preserve">   其他土地出让收入</t>
  </si>
  <si>
    <t xml:space="preserve"> 3、国有土地收益基金收入</t>
  </si>
  <si>
    <t xml:space="preserve"> 4、彩票公益金收入</t>
  </si>
  <si>
    <t xml:space="preserve"> 5、城市基础设施配套费收入</t>
  </si>
  <si>
    <t xml:space="preserve"> 6、污水处理费收入</t>
  </si>
  <si>
    <t xml:space="preserve"> 7、城市公用事业附加</t>
  </si>
  <si>
    <t xml:space="preserve"> 1、转移性收入</t>
  </si>
  <si>
    <t xml:space="preserve"> 3、债务收入</t>
  </si>
  <si>
    <t xml:space="preserve"> 4、上年结余结转</t>
  </si>
  <si>
    <t>三、本年支出</t>
  </si>
  <si>
    <t>（一）文化体育与传媒支出</t>
  </si>
  <si>
    <t>（二）社会保障和就业支出</t>
  </si>
  <si>
    <t>（三）城乡社区支出</t>
  </si>
  <si>
    <t xml:space="preserve"> 1、国有土地使用权出让收入及对应专项债务收入安排的支出</t>
  </si>
  <si>
    <t xml:space="preserve">   征地和拆迁补偿支出</t>
  </si>
  <si>
    <t xml:space="preserve">   土地开发支出</t>
  </si>
  <si>
    <t xml:space="preserve">   城市建设支出</t>
  </si>
  <si>
    <t xml:space="preserve">   补助被征地农民支出</t>
  </si>
  <si>
    <t xml:space="preserve">   支付破产或改制企业职工安置费</t>
  </si>
  <si>
    <t xml:space="preserve">   其他国有土地使用权出让收入安排的支出</t>
  </si>
  <si>
    <t xml:space="preserve"> 2、国有土地收益基金及对应专项债务收入安排的支出</t>
  </si>
  <si>
    <t xml:space="preserve"> 3、农业土地开发资金安排的支出</t>
  </si>
  <si>
    <t xml:space="preserve"> 4、城市基础设施配套费安排的支出</t>
  </si>
  <si>
    <t xml:space="preserve">   城市公共设施</t>
  </si>
  <si>
    <t xml:space="preserve">   城市环境卫生</t>
  </si>
  <si>
    <t xml:space="preserve">   其他城市基础设施配套费安排的支出</t>
  </si>
  <si>
    <t xml:space="preserve"> 5、污水处理费安排的支出</t>
  </si>
  <si>
    <t xml:space="preserve">   污水处理设施建设和运营</t>
  </si>
  <si>
    <t xml:space="preserve">   代征手续费</t>
  </si>
  <si>
    <t xml:space="preserve">   其他污水处理费安排的支出</t>
  </si>
  <si>
    <t>（四）农林水支出</t>
  </si>
  <si>
    <t>（五）其他支出</t>
  </si>
  <si>
    <t xml:space="preserve"> 1、其他政府性基金及对应专项债务收入安排的支出</t>
  </si>
  <si>
    <t xml:space="preserve">   其他地方自行试点项目收益专项债券收入安排的支出</t>
  </si>
  <si>
    <t>（七）债务付息支出</t>
  </si>
  <si>
    <t>（八）债务发行费支出</t>
  </si>
  <si>
    <t>四、债务还本支出</t>
  </si>
  <si>
    <t>五、转移性支出</t>
  </si>
  <si>
    <t xml:space="preserve"> 1、政府性基金上解支出</t>
  </si>
  <si>
    <t xml:space="preserve"> 2、调出资金</t>
  </si>
  <si>
    <t xml:space="preserve">   城市基础设施配套费结余</t>
  </si>
  <si>
    <t xml:space="preserve">   污水处理费结余</t>
  </si>
  <si>
    <t xml:space="preserve">   国有土地使用权出让收入结余</t>
  </si>
  <si>
    <t xml:space="preserve"> 3、预算调节支出</t>
  </si>
  <si>
    <t xml:space="preserve"> 4、年终结余结转</t>
  </si>
  <si>
    <t>佛山市三水区芦苞镇2023年政府性基金预算支出项目调整表</t>
  </si>
  <si>
    <t>附表4</t>
  </si>
  <si>
    <t>党建工作经费</t>
  </si>
  <si>
    <t>土地开发支出</t>
  </si>
  <si>
    <t>“红色+”党建专项经费</t>
  </si>
  <si>
    <t>原村委干部、芦苞队、散队队员社保费用</t>
  </si>
  <si>
    <t>补助被征地农民支出</t>
  </si>
  <si>
    <t>全征地村民小组参保经费补贴(含全征地居民以灵活就业参保职工基本养老保险补贴)</t>
  </si>
  <si>
    <t>村民小组长考评奖励</t>
  </si>
  <si>
    <t>养老服务体系建设经费</t>
  </si>
  <si>
    <t>国家卫生镇复检工作经费</t>
  </si>
  <si>
    <t>登革热防控经费（应急经费）</t>
  </si>
  <si>
    <t>健康促进区创建经费</t>
  </si>
  <si>
    <t xml:space="preserve">“平安村居”治安岗亭长效补贴 </t>
  </si>
  <si>
    <t>平安创建经费</t>
  </si>
  <si>
    <t>芦苞镇综合行政执法办公室</t>
  </si>
  <si>
    <t>城管工作专项经费</t>
  </si>
  <si>
    <t>外包环卫保洁及绿化养护费用</t>
  </si>
  <si>
    <t>历年工程进度款（含中介服务费）</t>
  </si>
  <si>
    <t>城市综合管理服务项目</t>
  </si>
  <si>
    <t>市容和环境卫生专项经费</t>
  </si>
  <si>
    <t>芦苞镇宣传文体旅游办公室</t>
  </si>
  <si>
    <t>旅游文化建设经费</t>
  </si>
  <si>
    <t>专项债券还本付息支出</t>
  </si>
  <si>
    <t>专项债券付息支出</t>
  </si>
  <si>
    <t>工程预结算等各项咨询服务费</t>
  </si>
  <si>
    <t>芦苞镇城建和水利办公室</t>
  </si>
  <si>
    <t>农村公路路长制工作专项经费</t>
  </si>
  <si>
    <t>系统防范化解道路交通安全风险工作专项经费</t>
  </si>
  <si>
    <t>征地拆迁补偿和青苗补偿费</t>
  </si>
  <si>
    <t>征地和拆迁补偿支出</t>
  </si>
  <si>
    <t>自建房排查整治</t>
  </si>
  <si>
    <t>主内河涌管养服务</t>
  </si>
  <si>
    <t>征地工作经费</t>
  </si>
  <si>
    <t>芦苞镇高端装备产业园建设项目</t>
  </si>
  <si>
    <t>专项债券安排的支出</t>
  </si>
  <si>
    <t>芦苞镇LED灯具改造工程款</t>
  </si>
  <si>
    <t>宣传片制作费用</t>
  </si>
  <si>
    <t>招商引资项目研判报告费用</t>
  </si>
  <si>
    <t>畜禽防疫经费</t>
  </si>
  <si>
    <t>畜禽禁养区清理工作经费</t>
  </si>
  <si>
    <t>灭鼠、灭蚁经费</t>
  </si>
  <si>
    <t>“三无”船舶清理工作经费</t>
  </si>
  <si>
    <t>农村人居环境整治经费</t>
  </si>
  <si>
    <t>林业工程经费</t>
  </si>
  <si>
    <t>林长制工作经费</t>
  </si>
  <si>
    <t>土地、房产测绘中介服务费</t>
  </si>
  <si>
    <t>芦苞镇土地出让前期整理费</t>
  </si>
  <si>
    <t>购买第三方巡查等专项中介服务</t>
  </si>
  <si>
    <t>芦苞镇基本农田补贴项目</t>
  </si>
  <si>
    <t>历史矿山修复工程</t>
  </si>
  <si>
    <t>补充耕地任务工程费</t>
  </si>
  <si>
    <t>用地报批及三旧改造报批工作经费</t>
  </si>
  <si>
    <t>镇规划编制</t>
  </si>
  <si>
    <t>市生态环境局三水分局芦苞监督管理所</t>
  </si>
  <si>
    <t>生态环境治理经费（含应急）</t>
  </si>
  <si>
    <t>污水处理费（包括芦苞城区污水处理厂及旅游园区污水处理厂）</t>
  </si>
  <si>
    <t>芦苞环境监测</t>
  </si>
  <si>
    <t>固体废物环境违法行为有奖举报奖励</t>
  </si>
  <si>
    <t>环保执法设备购置费</t>
  </si>
  <si>
    <t>宣传培训经费</t>
  </si>
  <si>
    <t>安置帮教和社区矫正经费</t>
  </si>
  <si>
    <t>律师进村居经费</t>
  </si>
  <si>
    <t>水利工程运维管理费</t>
  </si>
  <si>
    <t>河涌整治</t>
  </si>
  <si>
    <t>水利工程</t>
  </si>
  <si>
    <t>泵站闸站扩容、技改建设</t>
  </si>
  <si>
    <t>农村（社区）消防安全提升项目</t>
  </si>
  <si>
    <t>芦苞镇消防救援所建设经费</t>
  </si>
  <si>
    <t>佛山市三水区芦苞镇2023年国有资本经营预算收支调整情况表</t>
  </si>
  <si>
    <t>附表5</t>
  </si>
  <si>
    <t>一、国有资本经营预算收入</t>
  </si>
  <si>
    <t>（一）利润收入</t>
  </si>
  <si>
    <t xml:space="preserve">   其中：其他国有资本经营预算企业利润收入</t>
  </si>
  <si>
    <t>（二）股利、股息收入</t>
  </si>
  <si>
    <t>（三）产权转让收入</t>
  </si>
  <si>
    <t>（四）清算收入</t>
  </si>
  <si>
    <t>（五）其他国有资本经营收入</t>
  </si>
  <si>
    <t>国有资本经营预算转移支付收入</t>
  </si>
  <si>
    <t>本年收入合计</t>
  </si>
  <si>
    <t>上年结转</t>
  </si>
  <si>
    <t>一、国有资本经营预算支出</t>
  </si>
  <si>
    <t>（一）解决问题历史问题及改革成本支出</t>
  </si>
  <si>
    <t xml:space="preserve">   其他解决历史遗留问题及改革成本支出</t>
  </si>
  <si>
    <t>（二）国有企业资本金注入</t>
  </si>
  <si>
    <t>（三）国有企业政策性补贴</t>
  </si>
  <si>
    <t xml:space="preserve">   国有企业政策性补贴</t>
  </si>
  <si>
    <t>（四）金融国有资本经营预算支出</t>
  </si>
  <si>
    <t>（五）其他国有资本经营预算支出</t>
  </si>
  <si>
    <t xml:space="preserve">   其他国有资本经营预算支出</t>
  </si>
  <si>
    <t>二、转移性支出</t>
  </si>
  <si>
    <t>（一）国有资本经营预算转移支出</t>
  </si>
  <si>
    <t>（二）调出资金</t>
  </si>
  <si>
    <t>本年支出合计</t>
  </si>
  <si>
    <t>结转下年</t>
  </si>
  <si>
    <t>佛山市三水区芦苞镇2023年国有资本经营预算支出项目调整表</t>
  </si>
  <si>
    <t>附表6</t>
  </si>
  <si>
    <t>物业租金经费</t>
  </si>
  <si>
    <t>国有资本经营预算支出</t>
  </si>
  <si>
    <t>公司注资款</t>
  </si>
  <si>
    <t>国有企业资本金注入</t>
  </si>
  <si>
    <t>资产购置税费</t>
  </si>
  <si>
    <t>佛山市三水区芦苞镇2023年财政预算调整经人代会批准前已安排资金表</t>
  </si>
  <si>
    <t>附表7</t>
  </si>
  <si>
    <t>金额</t>
  </si>
  <si>
    <t>合  计</t>
  </si>
  <si>
    <t>（一）一般公共预算和基金预算小计</t>
  </si>
  <si>
    <t xml:space="preserve">    基本支出</t>
  </si>
  <si>
    <t xml:space="preserve">    项目支出</t>
  </si>
  <si>
    <t xml:space="preserve">    债券还本支出</t>
  </si>
  <si>
    <t xml:space="preserve">    上解支出</t>
  </si>
  <si>
    <t>（二）基金预算小计</t>
  </si>
  <si>
    <t>（三）国有资本经营预算小计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</si>
</sst>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6"/>
      <color indexed="8"/>
      <name val="方正小标宋简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斜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3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32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30" fillId="0" borderId="7" applyNumberFormat="0" applyFill="0" applyAlignment="0" applyProtection="0"/>
    <xf numFmtId="0" fontId="27" fillId="0" borderId="8" applyNumberFormat="0" applyFill="0" applyAlignment="0" applyProtection="0"/>
    <xf numFmtId="0" fontId="21" fillId="9" borderId="0" applyNumberFormat="0" applyBorder="0" applyAlignment="0" applyProtection="0"/>
    <xf numFmtId="0" fontId="20" fillId="0" borderId="0">
      <alignment/>
      <protection/>
    </xf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43" fontId="2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0" fillId="0" borderId="0">
      <alignment/>
      <protection/>
    </xf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</cellStyleXfs>
  <cellXfs count="1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9" xfId="23" applyNumberFormat="1" applyFont="1" applyBorder="1" applyAlignment="1">
      <alignment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/>
    </xf>
    <xf numFmtId="176" fontId="3" fillId="0" borderId="9" xfId="23" applyNumberFormat="1" applyFont="1" applyBorder="1" applyAlignment="1">
      <alignment vertical="center"/>
    </xf>
    <xf numFmtId="176" fontId="3" fillId="0" borderId="9" xfId="23" applyNumberFormat="1" applyFont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71" applyFont="1" applyFill="1" applyBorder="1" applyAlignment="1" applyProtection="1">
      <alignment horizontal="left" vertical="center" wrapText="1"/>
      <protection locked="0"/>
    </xf>
    <xf numFmtId="43" fontId="9" fillId="0" borderId="9" xfId="0" applyNumberFormat="1" applyFont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16" applyFont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9" applyFont="1" applyFill="1" applyBorder="1" applyAlignment="1">
      <alignment horizontal="center" vertical="center"/>
      <protection/>
    </xf>
    <xf numFmtId="0" fontId="2" fillId="0" borderId="9" xfId="16" applyFont="1" applyBorder="1" applyAlignment="1">
      <alignment vertical="center"/>
      <protection/>
    </xf>
    <xf numFmtId="176" fontId="2" fillId="0" borderId="9" xfId="58" applyNumberFormat="1" applyFont="1" applyFill="1" applyBorder="1" applyAlignment="1">
      <alignment vertical="center"/>
    </xf>
    <xf numFmtId="177" fontId="2" fillId="0" borderId="9" xfId="58" applyNumberFormat="1" applyFont="1" applyFill="1" applyBorder="1" applyAlignment="1">
      <alignment vertical="center"/>
    </xf>
    <xf numFmtId="0" fontId="7" fillId="0" borderId="9" xfId="16" applyFont="1" applyBorder="1" applyAlignment="1">
      <alignment vertical="center"/>
      <protection/>
    </xf>
    <xf numFmtId="176" fontId="7" fillId="0" borderId="9" xfId="58" applyNumberFormat="1" applyFont="1" applyFill="1" applyBorder="1" applyAlignment="1">
      <alignment vertical="center"/>
    </xf>
    <xf numFmtId="177" fontId="7" fillId="0" borderId="9" xfId="58" applyNumberFormat="1" applyFont="1" applyFill="1" applyBorder="1" applyAlignment="1">
      <alignment vertical="center"/>
    </xf>
    <xf numFmtId="0" fontId="7" fillId="0" borderId="9" xfId="16" applyFont="1" applyBorder="1" applyAlignment="1">
      <alignment vertical="center" wrapText="1"/>
      <protection/>
    </xf>
    <xf numFmtId="0" fontId="7" fillId="0" borderId="9" xfId="16" applyFont="1" applyBorder="1" applyAlignment="1">
      <alignment horizontal="left" vertical="center" indent="1"/>
      <protection/>
    </xf>
    <xf numFmtId="0" fontId="2" fillId="0" borderId="9" xfId="16" applyFont="1" applyBorder="1" applyAlignment="1">
      <alignment horizontal="center" vertical="center"/>
      <protection/>
    </xf>
    <xf numFmtId="0" fontId="7" fillId="0" borderId="9" xfId="1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left" vertical="center" wrapText="1"/>
    </xf>
    <xf numFmtId="43" fontId="9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7" fillId="0" borderId="9" xfId="48" applyFont="1" applyFill="1" applyBorder="1" applyAlignment="1">
      <alignment vertical="center" wrapText="1"/>
      <protection/>
    </xf>
    <xf numFmtId="178" fontId="7" fillId="0" borderId="9" xfId="27" applyNumberFormat="1" applyFont="1" applyBorder="1" applyAlignment="1">
      <alignment horizontal="left"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71" applyFont="1" applyBorder="1" applyAlignment="1" applyProtection="1">
      <alignment horizontal="left" vertical="center" wrapText="1"/>
      <protection locked="0"/>
    </xf>
    <xf numFmtId="43" fontId="11" fillId="0" borderId="9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69" applyFont="1" applyFill="1" applyAlignment="1">
      <alignment horizontal="center" vertical="center"/>
      <protection/>
    </xf>
    <xf numFmtId="0" fontId="7" fillId="0" borderId="0" xfId="69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vertical="center" wrapText="1"/>
    </xf>
    <xf numFmtId="176" fontId="12" fillId="0" borderId="9" xfId="20" applyNumberFormat="1" applyFont="1" applyFill="1" applyBorder="1" applyAlignment="1">
      <alignment horizontal="right" vertical="center"/>
    </xf>
    <xf numFmtId="177" fontId="12" fillId="0" borderId="9" xfId="20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left" vertical="center" wrapText="1"/>
    </xf>
    <xf numFmtId="176" fontId="13" fillId="0" borderId="9" xfId="20" applyNumberFormat="1" applyFont="1" applyFill="1" applyBorder="1" applyAlignment="1">
      <alignment horizontal="right" vertical="center"/>
    </xf>
    <xf numFmtId="177" fontId="13" fillId="0" borderId="9" xfId="20" applyNumberFormat="1" applyFont="1" applyFill="1" applyBorder="1" applyAlignment="1">
      <alignment horizontal="right" vertical="center"/>
    </xf>
    <xf numFmtId="0" fontId="12" fillId="0" borderId="9" xfId="70" applyFont="1" applyFill="1" applyBorder="1" applyAlignment="1">
      <alignment vertical="center" wrapText="1"/>
      <protection/>
    </xf>
    <xf numFmtId="0" fontId="13" fillId="0" borderId="9" xfId="70" applyFont="1" applyFill="1" applyBorder="1" applyAlignment="1">
      <alignment vertical="center" wrapText="1"/>
      <protection/>
    </xf>
    <xf numFmtId="0" fontId="7" fillId="0" borderId="9" xfId="70" applyFont="1" applyFill="1" applyBorder="1" applyAlignment="1">
      <alignment vertical="center" wrapText="1"/>
      <protection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61" applyFont="1" applyFill="1" applyBorder="1" applyAlignment="1">
      <alignment horizontal="left" vertical="center" wrapText="1"/>
      <protection/>
    </xf>
    <xf numFmtId="0" fontId="13" fillId="0" borderId="9" xfId="69" applyFont="1" applyFill="1" applyBorder="1" applyAlignment="1">
      <alignment horizontal="left" vertical="center" wrapText="1"/>
      <protection/>
    </xf>
  </cellXfs>
  <cellStyles count="59">
    <cellStyle name="Normal" xfId="0"/>
    <cellStyle name="Currency [0]" xfId="15"/>
    <cellStyle name="常规_表八、国有资本经营预算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表四、2015年基金收支平衡表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_表四、政府性基金收支决算表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千位分隔_表一" xfId="58"/>
    <cellStyle name="20% - 强调文字颜色 4" xfId="59"/>
    <cellStyle name="40% - 强调文字颜色 4" xfId="60"/>
    <cellStyle name="常规_一般公共预算调整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_Sheet1" xfId="69"/>
    <cellStyle name="常规_表二、一般公共预算收支决算表" xfId="70"/>
    <cellStyle name="常规_支出（公共预算）_26 2" xfId="71"/>
    <cellStyle name="样式 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SheetLayoutView="100" workbookViewId="0" topLeftCell="A1">
      <pane ySplit="4" topLeftCell="A5" activePane="bottomLeft" state="frozen"/>
      <selection pane="bottomLeft" activeCell="A1" sqref="A1:E1"/>
    </sheetView>
  </sheetViews>
  <sheetFormatPr defaultColWidth="9.00390625" defaultRowHeight="13.5"/>
  <cols>
    <col min="1" max="1" width="36.25390625" style="4" customWidth="1"/>
    <col min="2" max="3" width="16.50390625" style="4" customWidth="1"/>
    <col min="4" max="5" width="14.625" style="4" customWidth="1"/>
    <col min="6" max="217" width="9.00390625" style="4" customWidth="1"/>
    <col min="218" max="224" width="9.00390625" style="96" customWidth="1"/>
    <col min="225" max="16384" width="9.00390625" style="73" customWidth="1"/>
  </cols>
  <sheetData>
    <row r="1" spans="1:5" ht="30" customHeight="1">
      <c r="A1" s="97" t="s">
        <v>0</v>
      </c>
      <c r="B1" s="97"/>
      <c r="C1" s="97"/>
      <c r="D1" s="97"/>
      <c r="E1" s="97"/>
    </row>
    <row r="2" spans="1:5" ht="18.75" customHeight="1">
      <c r="A2" s="98" t="s">
        <v>1</v>
      </c>
      <c r="E2" s="99" t="s">
        <v>2</v>
      </c>
    </row>
    <row r="3" spans="1:5" ht="21" customHeight="1">
      <c r="A3" s="30" t="s">
        <v>3</v>
      </c>
      <c r="B3" s="30" t="s">
        <v>4</v>
      </c>
      <c r="C3" s="47" t="s">
        <v>5</v>
      </c>
      <c r="D3" s="48" t="s">
        <v>6</v>
      </c>
      <c r="E3" s="48"/>
    </row>
    <row r="4" spans="1:5" ht="21" customHeight="1">
      <c r="A4" s="30"/>
      <c r="B4" s="30"/>
      <c r="C4" s="47"/>
      <c r="D4" s="47" t="s">
        <v>7</v>
      </c>
      <c r="E4" s="47" t="s">
        <v>8</v>
      </c>
    </row>
    <row r="5" spans="1:5" s="95" customFormat="1" ht="19.5" customHeight="1">
      <c r="A5" s="100" t="s">
        <v>9</v>
      </c>
      <c r="B5" s="101">
        <f>SUM(B6:B7)</f>
        <v>14809</v>
      </c>
      <c r="C5" s="101">
        <f>SUM(C6:C7)</f>
        <v>15131</v>
      </c>
      <c r="D5" s="101">
        <f aca="true" t="shared" si="0" ref="D5:D19">C5-B5</f>
        <v>322</v>
      </c>
      <c r="E5" s="102">
        <f aca="true" t="shared" si="1" ref="E5:E19">IF(B5=0,0,D5/B5*100)</f>
        <v>2.1743534337227364</v>
      </c>
    </row>
    <row r="6" spans="1:5" s="95" customFormat="1" ht="19.5" customHeight="1">
      <c r="A6" s="103" t="s">
        <v>10</v>
      </c>
      <c r="B6" s="104">
        <v>8809</v>
      </c>
      <c r="C6" s="104">
        <v>9131</v>
      </c>
      <c r="D6" s="104">
        <f t="shared" si="0"/>
        <v>322</v>
      </c>
      <c r="E6" s="105">
        <f t="shared" si="1"/>
        <v>3.6553524804177546</v>
      </c>
    </row>
    <row r="7" spans="1:5" s="95" customFormat="1" ht="19.5" customHeight="1">
      <c r="A7" s="103" t="s">
        <v>11</v>
      </c>
      <c r="B7" s="104">
        <v>6000</v>
      </c>
      <c r="C7" s="104">
        <v>6000</v>
      </c>
      <c r="D7" s="104">
        <f t="shared" si="0"/>
        <v>0</v>
      </c>
      <c r="E7" s="105">
        <f t="shared" si="1"/>
        <v>0</v>
      </c>
    </row>
    <row r="8" spans="1:5" s="95" customFormat="1" ht="19.5" customHeight="1">
      <c r="A8" s="100" t="s">
        <v>12</v>
      </c>
      <c r="B8" s="101">
        <f>B9+B13+B14+B18</f>
        <v>19001</v>
      </c>
      <c r="C8" s="101">
        <f>C9+C13+C14+C18</f>
        <v>16884</v>
      </c>
      <c r="D8" s="101">
        <f t="shared" si="0"/>
        <v>-2117</v>
      </c>
      <c r="E8" s="102">
        <f t="shared" si="1"/>
        <v>-11.14151886742803</v>
      </c>
    </row>
    <row r="9" spans="1:5" s="95" customFormat="1" ht="19.5" customHeight="1">
      <c r="A9" s="76" t="s">
        <v>13</v>
      </c>
      <c r="B9" s="101">
        <f>SUM(B10:B12)</f>
        <v>0</v>
      </c>
      <c r="C9" s="101">
        <f>SUM(C10:C12)</f>
        <v>0</v>
      </c>
      <c r="D9" s="101">
        <f t="shared" si="0"/>
        <v>0</v>
      </c>
      <c r="E9" s="102">
        <f t="shared" si="1"/>
        <v>0</v>
      </c>
    </row>
    <row r="10" spans="1:5" s="95" customFormat="1" ht="19.5" customHeight="1">
      <c r="A10" s="103" t="s">
        <v>14</v>
      </c>
      <c r="B10" s="104"/>
      <c r="C10" s="104"/>
      <c r="D10" s="104">
        <f t="shared" si="0"/>
        <v>0</v>
      </c>
      <c r="E10" s="105">
        <f t="shared" si="1"/>
        <v>0</v>
      </c>
    </row>
    <row r="11" spans="1:5" s="95" customFormat="1" ht="19.5" customHeight="1">
      <c r="A11" s="103" t="s">
        <v>15</v>
      </c>
      <c r="B11" s="104"/>
      <c r="C11" s="104"/>
      <c r="D11" s="104">
        <f t="shared" si="0"/>
        <v>0</v>
      </c>
      <c r="E11" s="105">
        <f t="shared" si="1"/>
        <v>0</v>
      </c>
    </row>
    <row r="12" spans="1:5" s="95" customFormat="1" ht="19.5" customHeight="1">
      <c r="A12" s="103" t="s">
        <v>16</v>
      </c>
      <c r="B12" s="104"/>
      <c r="C12" s="104"/>
      <c r="D12" s="104">
        <f t="shared" si="0"/>
        <v>0</v>
      </c>
      <c r="E12" s="105">
        <f t="shared" si="1"/>
        <v>0</v>
      </c>
    </row>
    <row r="13" spans="1:5" s="95" customFormat="1" ht="19.5" customHeight="1">
      <c r="A13" s="76" t="s">
        <v>17</v>
      </c>
      <c r="B13" s="101"/>
      <c r="C13" s="101"/>
      <c r="D13" s="101">
        <f t="shared" si="0"/>
        <v>0</v>
      </c>
      <c r="E13" s="102">
        <f t="shared" si="1"/>
        <v>0</v>
      </c>
    </row>
    <row r="14" spans="1:5" s="95" customFormat="1" ht="19.5" customHeight="1">
      <c r="A14" s="106" t="s">
        <v>18</v>
      </c>
      <c r="B14" s="101">
        <f>SUM(B15:B17)</f>
        <v>19000</v>
      </c>
      <c r="C14" s="101">
        <f>SUM(C15:C17)</f>
        <v>16883</v>
      </c>
      <c r="D14" s="101">
        <f t="shared" si="0"/>
        <v>-2117</v>
      </c>
      <c r="E14" s="102">
        <f t="shared" si="1"/>
        <v>-11.142105263157895</v>
      </c>
    </row>
    <row r="15" spans="1:5" s="95" customFormat="1" ht="19.5" customHeight="1">
      <c r="A15" s="107" t="s">
        <v>19</v>
      </c>
      <c r="B15" s="104"/>
      <c r="C15" s="104"/>
      <c r="D15" s="104">
        <f t="shared" si="0"/>
        <v>0</v>
      </c>
      <c r="E15" s="105">
        <f t="shared" si="1"/>
        <v>0</v>
      </c>
    </row>
    <row r="16" spans="1:5" s="95" customFormat="1" ht="19.5" customHeight="1">
      <c r="A16" s="108" t="s">
        <v>20</v>
      </c>
      <c r="B16" s="104">
        <v>19000</v>
      </c>
      <c r="C16" s="104">
        <v>16883</v>
      </c>
      <c r="D16" s="104">
        <f t="shared" si="0"/>
        <v>-2117</v>
      </c>
      <c r="E16" s="105">
        <f t="shared" si="1"/>
        <v>-11.142105263157895</v>
      </c>
    </row>
    <row r="17" spans="1:5" s="95" customFormat="1" ht="19.5" customHeight="1">
      <c r="A17" s="108" t="s">
        <v>21</v>
      </c>
      <c r="B17" s="104"/>
      <c r="C17" s="104"/>
      <c r="D17" s="104">
        <f t="shared" si="0"/>
        <v>0</v>
      </c>
      <c r="E17" s="105">
        <f t="shared" si="1"/>
        <v>0</v>
      </c>
    </row>
    <row r="18" spans="1:5" s="95" customFormat="1" ht="19.5" customHeight="1">
      <c r="A18" s="106" t="s">
        <v>22</v>
      </c>
      <c r="B18" s="101">
        <v>1</v>
      </c>
      <c r="C18" s="101">
        <v>1</v>
      </c>
      <c r="D18" s="101">
        <f t="shared" si="0"/>
        <v>0</v>
      </c>
      <c r="E18" s="102">
        <f t="shared" si="1"/>
        <v>0</v>
      </c>
    </row>
    <row r="19" spans="1:5" s="95" customFormat="1" ht="19.5" customHeight="1">
      <c r="A19" s="30" t="s">
        <v>23</v>
      </c>
      <c r="B19" s="101">
        <f>B5+B8</f>
        <v>33810</v>
      </c>
      <c r="C19" s="101">
        <f>C5+C8</f>
        <v>32015</v>
      </c>
      <c r="D19" s="101">
        <f t="shared" si="0"/>
        <v>-1795</v>
      </c>
      <c r="E19" s="102">
        <f t="shared" si="1"/>
        <v>-5.309080153800651</v>
      </c>
    </row>
    <row r="20" spans="1:5" s="95" customFormat="1" ht="19.5" customHeight="1">
      <c r="A20" s="109" t="s">
        <v>24</v>
      </c>
      <c r="B20" s="101">
        <v>30036</v>
      </c>
      <c r="C20" s="101">
        <v>30290</v>
      </c>
      <c r="D20" s="101">
        <f aca="true" t="shared" si="2" ref="D20:D38">C20-B20</f>
        <v>254</v>
      </c>
      <c r="E20" s="102">
        <f aca="true" t="shared" si="3" ref="E20:E38">IF(B20=0,0,D20/B20*100)</f>
        <v>0.8456518844053802</v>
      </c>
    </row>
    <row r="21" spans="1:5" s="95" customFormat="1" ht="19.5" customHeight="1">
      <c r="A21" s="100" t="s">
        <v>25</v>
      </c>
      <c r="B21" s="101">
        <f>SUM(B22:B28)</f>
        <v>1802</v>
      </c>
      <c r="C21" s="101">
        <f>SUM(C22:C28)</f>
        <v>1724</v>
      </c>
      <c r="D21" s="101">
        <f t="shared" si="2"/>
        <v>-78</v>
      </c>
      <c r="E21" s="102">
        <f t="shared" si="3"/>
        <v>-4.328523862375139</v>
      </c>
    </row>
    <row r="22" spans="1:5" s="95" customFormat="1" ht="19.5" customHeight="1">
      <c r="A22" s="110" t="s">
        <v>26</v>
      </c>
      <c r="B22" s="104">
        <v>1155</v>
      </c>
      <c r="C22" s="104">
        <v>1155</v>
      </c>
      <c r="D22" s="104">
        <f t="shared" si="2"/>
        <v>0</v>
      </c>
      <c r="E22" s="105">
        <f t="shared" si="3"/>
        <v>0</v>
      </c>
    </row>
    <row r="23" spans="1:5" s="95" customFormat="1" ht="19.5" customHeight="1">
      <c r="A23" s="110" t="s">
        <v>27</v>
      </c>
      <c r="B23" s="104"/>
      <c r="C23" s="104">
        <v>322</v>
      </c>
      <c r="D23" s="104">
        <f t="shared" si="2"/>
        <v>322</v>
      </c>
      <c r="E23" s="105">
        <f t="shared" si="3"/>
        <v>0</v>
      </c>
    </row>
    <row r="24" spans="1:5" s="95" customFormat="1" ht="19.5" customHeight="1">
      <c r="A24" s="110" t="s">
        <v>28</v>
      </c>
      <c r="B24" s="104">
        <v>147</v>
      </c>
      <c r="C24" s="104">
        <v>147</v>
      </c>
      <c r="D24" s="104">
        <f t="shared" si="2"/>
        <v>0</v>
      </c>
      <c r="E24" s="105">
        <f t="shared" si="3"/>
        <v>0</v>
      </c>
    </row>
    <row r="25" spans="1:5" s="95" customFormat="1" ht="19.5" customHeight="1">
      <c r="A25" s="110" t="s">
        <v>29</v>
      </c>
      <c r="B25" s="104"/>
      <c r="C25" s="104"/>
      <c r="D25" s="104">
        <f t="shared" si="2"/>
        <v>0</v>
      </c>
      <c r="E25" s="105">
        <f t="shared" si="3"/>
        <v>0</v>
      </c>
    </row>
    <row r="26" spans="1:5" s="95" customFormat="1" ht="19.5" customHeight="1">
      <c r="A26" s="110" t="s">
        <v>30</v>
      </c>
      <c r="B26" s="104">
        <v>150</v>
      </c>
      <c r="C26" s="104">
        <v>100</v>
      </c>
      <c r="D26" s="104">
        <f t="shared" si="2"/>
        <v>-50</v>
      </c>
      <c r="E26" s="105">
        <f t="shared" si="3"/>
        <v>-33.33333333333333</v>
      </c>
    </row>
    <row r="27" spans="1:5" s="95" customFormat="1" ht="19.5" customHeight="1">
      <c r="A27" s="110" t="s">
        <v>31</v>
      </c>
      <c r="B27" s="104"/>
      <c r="C27" s="104"/>
      <c r="D27" s="104">
        <f t="shared" si="2"/>
        <v>0</v>
      </c>
      <c r="E27" s="105">
        <f t="shared" si="3"/>
        <v>0</v>
      </c>
    </row>
    <row r="28" spans="1:5" s="95" customFormat="1" ht="19.5" customHeight="1">
      <c r="A28" s="110" t="s">
        <v>32</v>
      </c>
      <c r="B28" s="104">
        <v>350</v>
      </c>
      <c r="C28" s="104">
        <v>0</v>
      </c>
      <c r="D28" s="104">
        <f t="shared" si="2"/>
        <v>-350</v>
      </c>
      <c r="E28" s="105">
        <f t="shared" si="3"/>
        <v>-100</v>
      </c>
    </row>
    <row r="29" spans="1:5" s="95" customFormat="1" ht="19.5" customHeight="1">
      <c r="A29" s="76" t="s">
        <v>33</v>
      </c>
      <c r="B29" s="101">
        <f>SUM(B30:B31)</f>
        <v>0</v>
      </c>
      <c r="C29" s="101">
        <f>SUM(C30:C31)</f>
        <v>0</v>
      </c>
      <c r="D29" s="101">
        <f t="shared" si="2"/>
        <v>0</v>
      </c>
      <c r="E29" s="102">
        <f t="shared" si="3"/>
        <v>0</v>
      </c>
    </row>
    <row r="30" spans="1:5" s="95" customFormat="1" ht="19.5" customHeight="1">
      <c r="A30" s="111" t="s">
        <v>34</v>
      </c>
      <c r="B30" s="104"/>
      <c r="C30" s="104"/>
      <c r="D30" s="104">
        <f t="shared" si="2"/>
        <v>0</v>
      </c>
      <c r="E30" s="105">
        <f t="shared" si="3"/>
        <v>0</v>
      </c>
    </row>
    <row r="31" spans="1:5" s="95" customFormat="1" ht="19.5" customHeight="1">
      <c r="A31" s="111" t="s">
        <v>35</v>
      </c>
      <c r="B31" s="104"/>
      <c r="C31" s="104"/>
      <c r="D31" s="104">
        <f t="shared" si="2"/>
        <v>0</v>
      </c>
      <c r="E31" s="105">
        <f t="shared" si="3"/>
        <v>0</v>
      </c>
    </row>
    <row r="32" spans="1:5" s="95" customFormat="1" ht="19.5" customHeight="1">
      <c r="A32" s="76" t="s">
        <v>36</v>
      </c>
      <c r="B32" s="101">
        <f>B33+B34</f>
        <v>1972</v>
      </c>
      <c r="C32" s="101">
        <f>C33+C34</f>
        <v>1</v>
      </c>
      <c r="D32" s="101">
        <f t="shared" si="2"/>
        <v>-1971</v>
      </c>
      <c r="E32" s="102">
        <f t="shared" si="3"/>
        <v>-99.94929006085192</v>
      </c>
    </row>
    <row r="33" spans="1:5" s="95" customFormat="1" ht="19.5" customHeight="1">
      <c r="A33" s="100" t="s">
        <v>37</v>
      </c>
      <c r="B33" s="101">
        <f>B19-B20-B21-B29-B34</f>
        <v>0</v>
      </c>
      <c r="C33" s="101">
        <f>C19-C20-C21-C29-C34</f>
        <v>0</v>
      </c>
      <c r="D33" s="101">
        <f t="shared" si="2"/>
        <v>0</v>
      </c>
      <c r="E33" s="102">
        <f t="shared" si="3"/>
        <v>0</v>
      </c>
    </row>
    <row r="34" spans="1:5" s="95" customFormat="1" ht="19.5" customHeight="1">
      <c r="A34" s="76" t="s">
        <v>38</v>
      </c>
      <c r="B34" s="101">
        <f>SUM(B35:B37)</f>
        <v>1972</v>
      </c>
      <c r="C34" s="101">
        <f>SUM(C35:C37)</f>
        <v>1</v>
      </c>
      <c r="D34" s="101">
        <f t="shared" si="2"/>
        <v>-1971</v>
      </c>
      <c r="E34" s="102">
        <f t="shared" si="3"/>
        <v>-99.94929006085192</v>
      </c>
    </row>
    <row r="35" spans="1:5" s="95" customFormat="1" ht="19.5" customHeight="1">
      <c r="A35" s="103" t="s">
        <v>39</v>
      </c>
      <c r="B35" s="104"/>
      <c r="C35" s="104"/>
      <c r="D35" s="104">
        <f t="shared" si="2"/>
        <v>0</v>
      </c>
      <c r="E35" s="105">
        <f t="shared" si="3"/>
        <v>0</v>
      </c>
    </row>
    <row r="36" spans="1:5" s="95" customFormat="1" ht="19.5" customHeight="1">
      <c r="A36" s="103" t="s">
        <v>40</v>
      </c>
      <c r="B36" s="101">
        <v>1972</v>
      </c>
      <c r="C36" s="101">
        <v>1</v>
      </c>
      <c r="D36" s="104">
        <f t="shared" si="2"/>
        <v>-1971</v>
      </c>
      <c r="E36" s="105">
        <f t="shared" si="3"/>
        <v>-99.94929006085192</v>
      </c>
    </row>
    <row r="37" spans="1:5" s="95" customFormat="1" ht="19.5" customHeight="1">
      <c r="A37" s="103" t="s">
        <v>41</v>
      </c>
      <c r="B37" s="104"/>
      <c r="C37" s="104"/>
      <c r="D37" s="104">
        <f t="shared" si="2"/>
        <v>0</v>
      </c>
      <c r="E37" s="105">
        <f t="shared" si="3"/>
        <v>0</v>
      </c>
    </row>
    <row r="38" spans="1:5" s="95" customFormat="1" ht="19.5" customHeight="1">
      <c r="A38" s="30" t="s">
        <v>42</v>
      </c>
      <c r="B38" s="101">
        <f>B20+B21+B29+B32</f>
        <v>33810</v>
      </c>
      <c r="C38" s="101">
        <f>C20+C21+C29+C32</f>
        <v>32015</v>
      </c>
      <c r="D38" s="101">
        <f t="shared" si="2"/>
        <v>-1795</v>
      </c>
      <c r="E38" s="102">
        <f t="shared" si="3"/>
        <v>-5.309080153800651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2" right="0.2" top="0.39" bottom="0.39" header="0.2" footer="0.2"/>
  <pageSetup firstPageNumber="1" useFirstPageNumber="1"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Zeros="0" zoomScaleSheetLayoutView="100" workbookViewId="0" topLeftCell="A1">
      <pane ySplit="3" topLeftCell="A30" activePane="bottomLeft" state="frozen"/>
      <selection pane="bottomLeft" activeCell="A1" sqref="A1:G1"/>
    </sheetView>
  </sheetViews>
  <sheetFormatPr defaultColWidth="9.00390625" defaultRowHeight="13.5"/>
  <cols>
    <col min="1" max="1" width="6.25390625" style="17" customWidth="1"/>
    <col min="2" max="2" width="17.625" style="18" customWidth="1"/>
    <col min="3" max="3" width="21.00390625" style="17" customWidth="1"/>
    <col min="4" max="4" width="8.375" style="19" customWidth="1"/>
    <col min="5" max="5" width="23.50390625" style="19" customWidth="1"/>
    <col min="6" max="6" width="9.75390625" style="20" customWidth="1"/>
    <col min="7" max="7" width="8.25390625" style="19" customWidth="1"/>
    <col min="8" max="16384" width="9.00390625" style="17" customWidth="1"/>
  </cols>
  <sheetData>
    <row r="1" spans="1:7" s="3" customFormat="1" ht="28.5" customHeight="1">
      <c r="A1" s="21" t="s">
        <v>43</v>
      </c>
      <c r="B1" s="21"/>
      <c r="C1" s="21"/>
      <c r="D1" s="21"/>
      <c r="E1" s="21"/>
      <c r="F1" s="23"/>
      <c r="G1" s="21"/>
    </row>
    <row r="2" spans="1:7" s="14" customFormat="1" ht="17.25" customHeight="1">
      <c r="A2" s="6" t="s">
        <v>44</v>
      </c>
      <c r="B2" s="24"/>
      <c r="C2" s="6"/>
      <c r="D2" s="25"/>
      <c r="E2" s="85"/>
      <c r="F2" s="27"/>
      <c r="G2" s="28" t="s">
        <v>2</v>
      </c>
    </row>
    <row r="3" spans="1:7" s="15" customFormat="1" ht="27.75" customHeight="1">
      <c r="A3" s="29" t="s">
        <v>45</v>
      </c>
      <c r="B3" s="30" t="s">
        <v>46</v>
      </c>
      <c r="C3" s="29" t="s">
        <v>47</v>
      </c>
      <c r="D3" s="29" t="s">
        <v>48</v>
      </c>
      <c r="E3" s="29" t="s">
        <v>49</v>
      </c>
      <c r="F3" s="32" t="s">
        <v>50</v>
      </c>
      <c r="G3" s="29" t="s">
        <v>51</v>
      </c>
    </row>
    <row r="4" spans="1:7" s="15" customFormat="1" ht="21.75" customHeight="1">
      <c r="A4" s="29" t="s">
        <v>52</v>
      </c>
      <c r="B4" s="29"/>
      <c r="C4" s="29"/>
      <c r="D4" s="29"/>
      <c r="E4" s="29"/>
      <c r="F4" s="33">
        <f>SUM(F5:F98)</f>
        <v>253.49999999999983</v>
      </c>
      <c r="G4" s="29"/>
    </row>
    <row r="5" spans="1:7" s="59" customFormat="1" ht="21.75" customHeight="1">
      <c r="A5" s="34">
        <v>1</v>
      </c>
      <c r="B5" s="34" t="s">
        <v>53</v>
      </c>
      <c r="C5" s="86" t="s">
        <v>54</v>
      </c>
      <c r="D5" s="37">
        <v>2010301</v>
      </c>
      <c r="E5" s="87" t="s">
        <v>55</v>
      </c>
      <c r="F5" s="88">
        <v>-1100</v>
      </c>
      <c r="G5" s="29"/>
    </row>
    <row r="6" spans="1:7" s="16" customFormat="1" ht="21" customHeight="1">
      <c r="A6" s="34">
        <v>2</v>
      </c>
      <c r="B6" s="89" t="s">
        <v>56</v>
      </c>
      <c r="C6" s="86" t="s">
        <v>57</v>
      </c>
      <c r="D6" s="37">
        <v>2010399</v>
      </c>
      <c r="E6" s="87" t="s">
        <v>55</v>
      </c>
      <c r="F6" s="88">
        <v>27</v>
      </c>
      <c r="G6" s="37"/>
    </row>
    <row r="7" spans="1:7" s="16" customFormat="1" ht="21" customHeight="1">
      <c r="A7" s="34">
        <v>3</v>
      </c>
      <c r="B7" s="90"/>
      <c r="C7" s="86" t="s">
        <v>58</v>
      </c>
      <c r="D7" s="37">
        <v>2010399</v>
      </c>
      <c r="E7" s="87" t="s">
        <v>55</v>
      </c>
      <c r="F7" s="88">
        <v>46.7</v>
      </c>
      <c r="G7" s="37"/>
    </row>
    <row r="8" spans="1:7" s="16" customFormat="1" ht="21" customHeight="1">
      <c r="A8" s="34">
        <v>4</v>
      </c>
      <c r="B8" s="91" t="s">
        <v>59</v>
      </c>
      <c r="C8" s="86" t="s">
        <v>60</v>
      </c>
      <c r="D8" s="37">
        <v>2013299</v>
      </c>
      <c r="E8" s="38" t="s">
        <v>61</v>
      </c>
      <c r="F8" s="88">
        <v>180</v>
      </c>
      <c r="G8" s="37"/>
    </row>
    <row r="9" spans="1:7" s="16" customFormat="1" ht="21" customHeight="1">
      <c r="A9" s="34">
        <v>5</v>
      </c>
      <c r="B9" s="91"/>
      <c r="C9" s="86" t="s">
        <v>62</v>
      </c>
      <c r="D9" s="37">
        <v>2013299</v>
      </c>
      <c r="E9" s="38" t="s">
        <v>61</v>
      </c>
      <c r="F9" s="88">
        <v>-2</v>
      </c>
      <c r="G9" s="37"/>
    </row>
    <row r="10" spans="1:7" s="16" customFormat="1" ht="21" customHeight="1">
      <c r="A10" s="34">
        <v>6</v>
      </c>
      <c r="B10" s="91"/>
      <c r="C10" s="86" t="s">
        <v>63</v>
      </c>
      <c r="D10" s="37">
        <v>2013299</v>
      </c>
      <c r="E10" s="38" t="s">
        <v>61</v>
      </c>
      <c r="F10" s="88">
        <v>-30</v>
      </c>
      <c r="G10" s="37"/>
    </row>
    <row r="11" spans="1:7" s="16" customFormat="1" ht="24" customHeight="1">
      <c r="A11" s="34">
        <v>7</v>
      </c>
      <c r="B11" s="89" t="s">
        <v>64</v>
      </c>
      <c r="C11" s="86" t="s">
        <v>65</v>
      </c>
      <c r="D11" s="37">
        <v>2082602</v>
      </c>
      <c r="E11" s="38" t="s">
        <v>66</v>
      </c>
      <c r="F11" s="88">
        <v>-59.94</v>
      </c>
      <c r="G11" s="37"/>
    </row>
    <row r="12" spans="1:7" s="16" customFormat="1" ht="21" customHeight="1">
      <c r="A12" s="34">
        <v>8</v>
      </c>
      <c r="B12" s="92"/>
      <c r="C12" s="86" t="s">
        <v>67</v>
      </c>
      <c r="D12" s="37">
        <v>2080199</v>
      </c>
      <c r="E12" s="38" t="s">
        <v>68</v>
      </c>
      <c r="F12" s="88">
        <v>10</v>
      </c>
      <c r="G12" s="37"/>
    </row>
    <row r="13" spans="1:7" s="16" customFormat="1" ht="21" customHeight="1">
      <c r="A13" s="34">
        <v>9</v>
      </c>
      <c r="B13" s="90"/>
      <c r="C13" s="86" t="s">
        <v>69</v>
      </c>
      <c r="D13" s="37">
        <v>2080199</v>
      </c>
      <c r="E13" s="38" t="s">
        <v>68</v>
      </c>
      <c r="F13" s="88">
        <v>3</v>
      </c>
      <c r="G13" s="37"/>
    </row>
    <row r="14" spans="1:7" s="16" customFormat="1" ht="21" customHeight="1">
      <c r="A14" s="34">
        <v>10</v>
      </c>
      <c r="B14" s="91" t="s">
        <v>70</v>
      </c>
      <c r="C14" s="86" t="s">
        <v>71</v>
      </c>
      <c r="D14" s="37">
        <v>2080299</v>
      </c>
      <c r="E14" s="38" t="s">
        <v>72</v>
      </c>
      <c r="F14" s="88">
        <v>2.92</v>
      </c>
      <c r="G14" s="37"/>
    </row>
    <row r="15" spans="1:7" s="16" customFormat="1" ht="21" customHeight="1">
      <c r="A15" s="34">
        <v>11</v>
      </c>
      <c r="B15" s="91"/>
      <c r="C15" s="86" t="s">
        <v>73</v>
      </c>
      <c r="D15" s="37">
        <v>2080299</v>
      </c>
      <c r="E15" s="38" t="s">
        <v>72</v>
      </c>
      <c r="F15" s="88">
        <v>-28</v>
      </c>
      <c r="G15" s="37"/>
    </row>
    <row r="16" spans="1:7" s="16" customFormat="1" ht="21" customHeight="1">
      <c r="A16" s="34">
        <v>12</v>
      </c>
      <c r="B16" s="91"/>
      <c r="C16" s="86" t="s">
        <v>74</v>
      </c>
      <c r="D16" s="37">
        <v>2080999</v>
      </c>
      <c r="E16" s="87" t="s">
        <v>75</v>
      </c>
      <c r="F16" s="88">
        <v>20</v>
      </c>
      <c r="G16" s="37"/>
    </row>
    <row r="17" spans="1:7" s="16" customFormat="1" ht="21" customHeight="1">
      <c r="A17" s="34">
        <v>13</v>
      </c>
      <c r="B17" s="91"/>
      <c r="C17" s="86" t="s">
        <v>76</v>
      </c>
      <c r="D17" s="37">
        <v>2080299</v>
      </c>
      <c r="E17" s="38" t="s">
        <v>72</v>
      </c>
      <c r="F17" s="88">
        <v>-0.22</v>
      </c>
      <c r="G17" s="37"/>
    </row>
    <row r="18" spans="1:7" s="16" customFormat="1" ht="21" customHeight="1">
      <c r="A18" s="34">
        <v>14</v>
      </c>
      <c r="B18" s="91"/>
      <c r="C18" s="86" t="s">
        <v>77</v>
      </c>
      <c r="D18" s="37">
        <v>2081199</v>
      </c>
      <c r="E18" s="87" t="s">
        <v>78</v>
      </c>
      <c r="F18" s="88">
        <v>15</v>
      </c>
      <c r="G18" s="37"/>
    </row>
    <row r="19" spans="1:7" s="16" customFormat="1" ht="21" customHeight="1">
      <c r="A19" s="34">
        <v>15</v>
      </c>
      <c r="B19" s="91"/>
      <c r="C19" s="86" t="s">
        <v>79</v>
      </c>
      <c r="D19" s="37">
        <v>2082102</v>
      </c>
      <c r="E19" s="38" t="s">
        <v>80</v>
      </c>
      <c r="F19" s="88">
        <v>19.7</v>
      </c>
      <c r="G19" s="37"/>
    </row>
    <row r="20" spans="1:7" s="16" customFormat="1" ht="21" customHeight="1">
      <c r="A20" s="34">
        <v>16</v>
      </c>
      <c r="B20" s="91"/>
      <c r="C20" s="86" t="s">
        <v>81</v>
      </c>
      <c r="D20" s="37">
        <v>2101202</v>
      </c>
      <c r="E20" s="38" t="s">
        <v>82</v>
      </c>
      <c r="F20" s="88">
        <v>79.76</v>
      </c>
      <c r="G20" s="37"/>
    </row>
    <row r="21" spans="1:7" s="16" customFormat="1" ht="21" customHeight="1">
      <c r="A21" s="34">
        <v>17</v>
      </c>
      <c r="B21" s="91"/>
      <c r="C21" s="86" t="s">
        <v>83</v>
      </c>
      <c r="D21" s="37">
        <v>2081002</v>
      </c>
      <c r="E21" s="87" t="s">
        <v>84</v>
      </c>
      <c r="F21" s="88">
        <v>11.26</v>
      </c>
      <c r="G21" s="37"/>
    </row>
    <row r="22" spans="1:7" s="16" customFormat="1" ht="21" customHeight="1">
      <c r="A22" s="34">
        <v>18</v>
      </c>
      <c r="B22" s="91"/>
      <c r="C22" s="86" t="s">
        <v>85</v>
      </c>
      <c r="D22" s="37">
        <v>2081002</v>
      </c>
      <c r="E22" s="87" t="s">
        <v>84</v>
      </c>
      <c r="F22" s="88">
        <v>10</v>
      </c>
      <c r="G22" s="37"/>
    </row>
    <row r="23" spans="1:7" s="16" customFormat="1" ht="21" customHeight="1">
      <c r="A23" s="34">
        <v>19</v>
      </c>
      <c r="B23" s="91" t="s">
        <v>86</v>
      </c>
      <c r="C23" s="86" t="s">
        <v>87</v>
      </c>
      <c r="D23" s="37">
        <v>2100799</v>
      </c>
      <c r="E23" s="87" t="s">
        <v>88</v>
      </c>
      <c r="F23" s="88">
        <v>3</v>
      </c>
      <c r="G23" s="37"/>
    </row>
    <row r="24" spans="1:7" s="16" customFormat="1" ht="21" customHeight="1">
      <c r="A24" s="34">
        <v>20</v>
      </c>
      <c r="B24" s="91"/>
      <c r="C24" s="93" t="s">
        <v>89</v>
      </c>
      <c r="D24" s="37">
        <v>2109999</v>
      </c>
      <c r="E24" s="87" t="s">
        <v>90</v>
      </c>
      <c r="F24" s="88">
        <v>-2</v>
      </c>
      <c r="G24" s="37"/>
    </row>
    <row r="25" spans="1:7" s="16" customFormat="1" ht="21" customHeight="1">
      <c r="A25" s="34">
        <v>21</v>
      </c>
      <c r="B25" s="91"/>
      <c r="C25" s="93" t="s">
        <v>91</v>
      </c>
      <c r="D25" s="37">
        <v>2109999</v>
      </c>
      <c r="E25" s="87" t="s">
        <v>90</v>
      </c>
      <c r="F25" s="88">
        <v>-3.86</v>
      </c>
      <c r="G25" s="37"/>
    </row>
    <row r="26" spans="1:7" s="16" customFormat="1" ht="21" customHeight="1">
      <c r="A26" s="34">
        <v>22</v>
      </c>
      <c r="B26" s="91"/>
      <c r="C26" s="93" t="s">
        <v>92</v>
      </c>
      <c r="D26" s="37">
        <v>2109999</v>
      </c>
      <c r="E26" s="87" t="s">
        <v>90</v>
      </c>
      <c r="F26" s="88">
        <v>6.17</v>
      </c>
      <c r="G26" s="37"/>
    </row>
    <row r="27" spans="1:7" s="16" customFormat="1" ht="21" customHeight="1">
      <c r="A27" s="34">
        <v>23</v>
      </c>
      <c r="B27" s="91"/>
      <c r="C27" s="93" t="s">
        <v>93</v>
      </c>
      <c r="D27" s="37">
        <v>2109999</v>
      </c>
      <c r="E27" s="87" t="s">
        <v>90</v>
      </c>
      <c r="F27" s="88">
        <v>-30</v>
      </c>
      <c r="G27" s="37"/>
    </row>
    <row r="28" spans="1:7" s="16" customFormat="1" ht="21" customHeight="1">
      <c r="A28" s="34">
        <v>24</v>
      </c>
      <c r="B28" s="94" t="s">
        <v>94</v>
      </c>
      <c r="C28" s="93" t="s">
        <v>95</v>
      </c>
      <c r="D28" s="37">
        <v>2049999</v>
      </c>
      <c r="E28" s="87" t="s">
        <v>96</v>
      </c>
      <c r="F28" s="88">
        <v>0.9</v>
      </c>
      <c r="G28" s="37"/>
    </row>
    <row r="29" spans="1:7" s="16" customFormat="1" ht="21" customHeight="1">
      <c r="A29" s="34">
        <v>25</v>
      </c>
      <c r="B29" s="94"/>
      <c r="C29" s="93" t="s">
        <v>97</v>
      </c>
      <c r="D29" s="37">
        <v>2049999</v>
      </c>
      <c r="E29" s="87" t="s">
        <v>96</v>
      </c>
      <c r="F29" s="88">
        <v>-1</v>
      </c>
      <c r="G29" s="37"/>
    </row>
    <row r="30" spans="1:7" s="16" customFormat="1" ht="21" customHeight="1">
      <c r="A30" s="34">
        <v>26</v>
      </c>
      <c r="B30" s="94"/>
      <c r="C30" s="93" t="s">
        <v>98</v>
      </c>
      <c r="D30" s="37">
        <v>2049999</v>
      </c>
      <c r="E30" s="87" t="s">
        <v>96</v>
      </c>
      <c r="F30" s="88">
        <v>-2</v>
      </c>
      <c r="G30" s="37"/>
    </row>
    <row r="31" spans="1:7" s="16" customFormat="1" ht="21" customHeight="1">
      <c r="A31" s="34">
        <v>27</v>
      </c>
      <c r="B31" s="89" t="s">
        <v>99</v>
      </c>
      <c r="C31" s="93" t="s">
        <v>100</v>
      </c>
      <c r="D31" s="37">
        <v>2010799</v>
      </c>
      <c r="E31" s="87" t="s">
        <v>101</v>
      </c>
      <c r="F31" s="88">
        <v>50</v>
      </c>
      <c r="G31" s="37"/>
    </row>
    <row r="32" spans="1:7" s="16" customFormat="1" ht="21" customHeight="1">
      <c r="A32" s="34">
        <v>28</v>
      </c>
      <c r="B32" s="92"/>
      <c r="C32" s="86" t="s">
        <v>102</v>
      </c>
      <c r="D32" s="37">
        <v>2010699</v>
      </c>
      <c r="E32" s="87" t="s">
        <v>103</v>
      </c>
      <c r="F32" s="88">
        <v>-8.2</v>
      </c>
      <c r="G32" s="37"/>
    </row>
    <row r="33" spans="1:7" s="16" customFormat="1" ht="21" customHeight="1">
      <c r="A33" s="34">
        <v>29</v>
      </c>
      <c r="B33" s="90"/>
      <c r="C33" s="86" t="s">
        <v>104</v>
      </c>
      <c r="D33" s="37">
        <v>2010699</v>
      </c>
      <c r="E33" s="87" t="s">
        <v>103</v>
      </c>
      <c r="F33" s="88">
        <v>1.56</v>
      </c>
      <c r="G33" s="37"/>
    </row>
    <row r="34" spans="1:7" s="16" customFormat="1" ht="21" customHeight="1">
      <c r="A34" s="34">
        <v>30</v>
      </c>
      <c r="B34" s="91" t="s">
        <v>105</v>
      </c>
      <c r="C34" s="86" t="s">
        <v>106</v>
      </c>
      <c r="D34" s="37">
        <v>2011308</v>
      </c>
      <c r="E34" s="87" t="s">
        <v>107</v>
      </c>
      <c r="F34" s="88">
        <v>-10</v>
      </c>
      <c r="G34" s="37"/>
    </row>
    <row r="35" spans="1:7" s="16" customFormat="1" ht="21" customHeight="1">
      <c r="A35" s="34">
        <v>31</v>
      </c>
      <c r="B35" s="91"/>
      <c r="C35" s="86" t="s">
        <v>108</v>
      </c>
      <c r="D35" s="37">
        <v>2010599</v>
      </c>
      <c r="E35" s="87" t="s">
        <v>109</v>
      </c>
      <c r="F35" s="88">
        <v>-1.4</v>
      </c>
      <c r="G35" s="37"/>
    </row>
    <row r="36" spans="1:7" s="16" customFormat="1" ht="21" customHeight="1">
      <c r="A36" s="34">
        <v>32</v>
      </c>
      <c r="B36" s="91"/>
      <c r="C36" s="86" t="s">
        <v>110</v>
      </c>
      <c r="D36" s="37">
        <v>2011399</v>
      </c>
      <c r="E36" s="87" t="s">
        <v>111</v>
      </c>
      <c r="F36" s="88">
        <v>-24.29</v>
      </c>
      <c r="G36" s="37"/>
    </row>
    <row r="37" spans="1:7" s="16" customFormat="1" ht="21" customHeight="1">
      <c r="A37" s="34">
        <v>33</v>
      </c>
      <c r="B37" s="91"/>
      <c r="C37" s="86" t="s">
        <v>112</v>
      </c>
      <c r="D37" s="37">
        <v>2150899</v>
      </c>
      <c r="E37" s="87" t="s">
        <v>113</v>
      </c>
      <c r="F37" s="88">
        <v>247</v>
      </c>
      <c r="G37" s="37"/>
    </row>
    <row r="38" spans="1:7" s="16" customFormat="1" ht="21" customHeight="1">
      <c r="A38" s="34">
        <v>34</v>
      </c>
      <c r="B38" s="91"/>
      <c r="C38" s="86" t="s">
        <v>114</v>
      </c>
      <c r="D38" s="37">
        <v>2150899</v>
      </c>
      <c r="E38" s="87" t="s">
        <v>113</v>
      </c>
      <c r="F38" s="88">
        <v>506.68</v>
      </c>
      <c r="G38" s="37"/>
    </row>
    <row r="39" spans="1:7" s="16" customFormat="1" ht="21" customHeight="1">
      <c r="A39" s="34">
        <v>35</v>
      </c>
      <c r="B39" s="91"/>
      <c r="C39" s="86" t="s">
        <v>115</v>
      </c>
      <c r="D39" s="37">
        <v>2011399</v>
      </c>
      <c r="E39" s="87" t="s">
        <v>111</v>
      </c>
      <c r="F39" s="88">
        <v>-57.2</v>
      </c>
      <c r="G39" s="37"/>
    </row>
    <row r="40" spans="1:7" s="16" customFormat="1" ht="21" customHeight="1">
      <c r="A40" s="34">
        <v>36</v>
      </c>
      <c r="B40" s="91"/>
      <c r="C40" s="86" t="s">
        <v>116</v>
      </c>
      <c r="D40" s="37">
        <v>2011399</v>
      </c>
      <c r="E40" s="87" t="s">
        <v>111</v>
      </c>
      <c r="F40" s="88">
        <v>10</v>
      </c>
      <c r="G40" s="37"/>
    </row>
    <row r="41" spans="1:7" s="16" customFormat="1" ht="21" customHeight="1">
      <c r="A41" s="34">
        <v>37</v>
      </c>
      <c r="B41" s="91"/>
      <c r="C41" s="86" t="s">
        <v>117</v>
      </c>
      <c r="D41" s="37">
        <v>2011399</v>
      </c>
      <c r="E41" s="87" t="s">
        <v>111</v>
      </c>
      <c r="F41" s="88">
        <v>5</v>
      </c>
      <c r="G41" s="37"/>
    </row>
    <row r="42" spans="1:7" s="16" customFormat="1" ht="21" customHeight="1">
      <c r="A42" s="34">
        <v>38</v>
      </c>
      <c r="B42" s="91" t="s">
        <v>118</v>
      </c>
      <c r="C42" s="86" t="s">
        <v>119</v>
      </c>
      <c r="D42" s="37">
        <v>2130199</v>
      </c>
      <c r="E42" s="87" t="s">
        <v>120</v>
      </c>
      <c r="F42" s="88">
        <v>0.28</v>
      </c>
      <c r="G42" s="37"/>
    </row>
    <row r="43" spans="1:7" s="16" customFormat="1" ht="21" customHeight="1">
      <c r="A43" s="34">
        <v>39</v>
      </c>
      <c r="B43" s="91"/>
      <c r="C43" s="86" t="s">
        <v>121</v>
      </c>
      <c r="D43" s="37">
        <v>2130599</v>
      </c>
      <c r="E43" s="87" t="s">
        <v>122</v>
      </c>
      <c r="F43" s="88">
        <v>25</v>
      </c>
      <c r="G43" s="37"/>
    </row>
    <row r="44" spans="1:7" s="16" customFormat="1" ht="21" customHeight="1">
      <c r="A44" s="34">
        <v>40</v>
      </c>
      <c r="B44" s="91" t="s">
        <v>123</v>
      </c>
      <c r="C44" s="86" t="s">
        <v>124</v>
      </c>
      <c r="D44" s="37">
        <v>2240199</v>
      </c>
      <c r="E44" s="87" t="s">
        <v>125</v>
      </c>
      <c r="F44" s="88">
        <v>-8</v>
      </c>
      <c r="G44" s="37"/>
    </row>
    <row r="45" spans="1:7" s="16" customFormat="1" ht="21" customHeight="1">
      <c r="A45" s="34">
        <v>41</v>
      </c>
      <c r="B45" s="91"/>
      <c r="C45" s="93" t="s">
        <v>126</v>
      </c>
      <c r="D45" s="37">
        <v>2240199</v>
      </c>
      <c r="E45" s="87" t="s">
        <v>125</v>
      </c>
      <c r="F45" s="88">
        <v>-7.02</v>
      </c>
      <c r="G45" s="37"/>
    </row>
    <row r="46" spans="1:7" s="16" customFormat="1" ht="21" customHeight="1">
      <c r="A46" s="34">
        <v>42</v>
      </c>
      <c r="B46" s="91"/>
      <c r="C46" s="93" t="s">
        <v>127</v>
      </c>
      <c r="D46" s="37">
        <v>2240199</v>
      </c>
      <c r="E46" s="87" t="s">
        <v>125</v>
      </c>
      <c r="F46" s="88">
        <v>4</v>
      </c>
      <c r="G46" s="37"/>
    </row>
    <row r="47" spans="1:7" s="16" customFormat="1" ht="21" customHeight="1">
      <c r="A47" s="34">
        <v>43</v>
      </c>
      <c r="B47" s="91"/>
      <c r="C47" s="93" t="s">
        <v>128</v>
      </c>
      <c r="D47" s="37">
        <v>2240199</v>
      </c>
      <c r="E47" s="87" t="s">
        <v>125</v>
      </c>
      <c r="F47" s="88">
        <v>-4</v>
      </c>
      <c r="G47" s="37"/>
    </row>
    <row r="48" spans="1:7" s="16" customFormat="1" ht="21" customHeight="1">
      <c r="A48" s="34">
        <v>44</v>
      </c>
      <c r="B48" s="91" t="s">
        <v>129</v>
      </c>
      <c r="C48" s="86" t="s">
        <v>130</v>
      </c>
      <c r="D48" s="37">
        <v>2200199</v>
      </c>
      <c r="E48" s="87" t="s">
        <v>131</v>
      </c>
      <c r="F48" s="88">
        <v>17.1</v>
      </c>
      <c r="G48" s="37"/>
    </row>
    <row r="49" spans="1:7" s="16" customFormat="1" ht="21" customHeight="1">
      <c r="A49" s="34">
        <v>45</v>
      </c>
      <c r="B49" s="91"/>
      <c r="C49" s="86" t="s">
        <v>132</v>
      </c>
      <c r="D49" s="37">
        <v>2200199</v>
      </c>
      <c r="E49" s="87" t="s">
        <v>131</v>
      </c>
      <c r="F49" s="88">
        <v>-5.4</v>
      </c>
      <c r="G49" s="37"/>
    </row>
    <row r="50" spans="1:7" s="16" customFormat="1" ht="21" customHeight="1">
      <c r="A50" s="34">
        <v>46</v>
      </c>
      <c r="B50" s="91" t="s">
        <v>133</v>
      </c>
      <c r="C50" s="86" t="s">
        <v>134</v>
      </c>
      <c r="D50" s="37">
        <v>2040699</v>
      </c>
      <c r="E50" s="87" t="s">
        <v>135</v>
      </c>
      <c r="F50" s="88">
        <v>-13.69</v>
      </c>
      <c r="G50" s="37"/>
    </row>
    <row r="51" spans="1:7" s="16" customFormat="1" ht="21" customHeight="1">
      <c r="A51" s="34">
        <v>47</v>
      </c>
      <c r="B51" s="91"/>
      <c r="C51" s="86" t="s">
        <v>136</v>
      </c>
      <c r="D51" s="37">
        <v>2040699</v>
      </c>
      <c r="E51" s="87" t="s">
        <v>135</v>
      </c>
      <c r="F51" s="88">
        <v>-1.9</v>
      </c>
      <c r="G51" s="37"/>
    </row>
    <row r="52" spans="1:7" s="16" customFormat="1" ht="21" customHeight="1">
      <c r="A52" s="34">
        <v>48</v>
      </c>
      <c r="B52" s="91"/>
      <c r="C52" s="86" t="s">
        <v>137</v>
      </c>
      <c r="D52" s="37">
        <v>2040699</v>
      </c>
      <c r="E52" s="87" t="s">
        <v>135</v>
      </c>
      <c r="F52" s="88">
        <v>-0.49</v>
      </c>
      <c r="G52" s="37"/>
    </row>
    <row r="53" spans="1:7" s="16" customFormat="1" ht="21" customHeight="1">
      <c r="A53" s="34">
        <v>49</v>
      </c>
      <c r="B53" s="91" t="s">
        <v>138</v>
      </c>
      <c r="C53" s="93" t="s">
        <v>139</v>
      </c>
      <c r="D53" s="37">
        <v>2013899</v>
      </c>
      <c r="E53" s="38" t="s">
        <v>140</v>
      </c>
      <c r="F53" s="88">
        <v>5</v>
      </c>
      <c r="G53" s="37"/>
    </row>
    <row r="54" spans="1:7" s="16" customFormat="1" ht="21" customHeight="1">
      <c r="A54" s="34">
        <v>50</v>
      </c>
      <c r="B54" s="91"/>
      <c r="C54" s="93" t="s">
        <v>141</v>
      </c>
      <c r="D54" s="37">
        <v>2013899</v>
      </c>
      <c r="E54" s="38" t="s">
        <v>140</v>
      </c>
      <c r="F54" s="88">
        <v>4</v>
      </c>
      <c r="G54" s="37"/>
    </row>
    <row r="55" spans="1:7" s="16" customFormat="1" ht="21" customHeight="1">
      <c r="A55" s="34">
        <v>51</v>
      </c>
      <c r="B55" s="91"/>
      <c r="C55" s="93" t="s">
        <v>142</v>
      </c>
      <c r="D55" s="37">
        <v>2013899</v>
      </c>
      <c r="E55" s="38" t="s">
        <v>140</v>
      </c>
      <c r="F55" s="88">
        <v>-0.12</v>
      </c>
      <c r="G55" s="37"/>
    </row>
    <row r="56" spans="1:7" s="16" customFormat="1" ht="21" customHeight="1">
      <c r="A56" s="34">
        <v>52</v>
      </c>
      <c r="B56" s="91"/>
      <c r="C56" s="93" t="s">
        <v>143</v>
      </c>
      <c r="D56" s="37">
        <v>2013899</v>
      </c>
      <c r="E56" s="38" t="s">
        <v>140</v>
      </c>
      <c r="F56" s="88">
        <v>-2</v>
      </c>
      <c r="G56" s="37"/>
    </row>
    <row r="57" spans="1:7" s="16" customFormat="1" ht="21" customHeight="1">
      <c r="A57" s="34">
        <v>53</v>
      </c>
      <c r="B57" s="91"/>
      <c r="C57" s="93" t="s">
        <v>144</v>
      </c>
      <c r="D57" s="37">
        <v>2013899</v>
      </c>
      <c r="E57" s="38" t="s">
        <v>140</v>
      </c>
      <c r="F57" s="88">
        <v>18</v>
      </c>
      <c r="G57" s="37"/>
    </row>
    <row r="58" spans="1:7" s="16" customFormat="1" ht="21" customHeight="1">
      <c r="A58" s="34">
        <v>54</v>
      </c>
      <c r="B58" s="89" t="s">
        <v>145</v>
      </c>
      <c r="C58" s="93" t="s">
        <v>146</v>
      </c>
      <c r="D58" s="37">
        <v>2050202</v>
      </c>
      <c r="E58" s="38" t="s">
        <v>147</v>
      </c>
      <c r="F58" s="88">
        <v>267.73</v>
      </c>
      <c r="G58" s="37"/>
    </row>
    <row r="59" spans="1:7" s="16" customFormat="1" ht="21" customHeight="1">
      <c r="A59" s="34">
        <v>55</v>
      </c>
      <c r="B59" s="92"/>
      <c r="C59" s="93" t="s">
        <v>148</v>
      </c>
      <c r="D59" s="37">
        <v>2050202</v>
      </c>
      <c r="E59" s="38" t="s">
        <v>147</v>
      </c>
      <c r="F59" s="88">
        <v>27</v>
      </c>
      <c r="G59" s="37"/>
    </row>
    <row r="60" spans="1:7" s="16" customFormat="1" ht="21" customHeight="1">
      <c r="A60" s="34">
        <v>56</v>
      </c>
      <c r="B60" s="92"/>
      <c r="C60" s="93" t="s">
        <v>149</v>
      </c>
      <c r="D60" s="37">
        <v>2050202</v>
      </c>
      <c r="E60" s="38" t="s">
        <v>147</v>
      </c>
      <c r="F60" s="88">
        <v>-15.66</v>
      </c>
      <c r="G60" s="37"/>
    </row>
    <row r="61" spans="1:7" s="16" customFormat="1" ht="21" customHeight="1">
      <c r="A61" s="34">
        <v>57</v>
      </c>
      <c r="B61" s="92"/>
      <c r="C61" s="93" t="s">
        <v>150</v>
      </c>
      <c r="D61" s="37">
        <v>2050202</v>
      </c>
      <c r="E61" s="38" t="s">
        <v>147</v>
      </c>
      <c r="F61" s="88">
        <v>-0.16</v>
      </c>
      <c r="G61" s="37"/>
    </row>
    <row r="62" spans="1:7" s="16" customFormat="1" ht="21" customHeight="1">
      <c r="A62" s="34">
        <v>58</v>
      </c>
      <c r="B62" s="92"/>
      <c r="C62" s="93" t="s">
        <v>151</v>
      </c>
      <c r="D62" s="37">
        <v>2050202</v>
      </c>
      <c r="E62" s="38" t="s">
        <v>147</v>
      </c>
      <c r="F62" s="88">
        <v>3</v>
      </c>
      <c r="G62" s="37"/>
    </row>
    <row r="63" spans="1:7" s="16" customFormat="1" ht="21" customHeight="1">
      <c r="A63" s="34">
        <v>59</v>
      </c>
      <c r="B63" s="92"/>
      <c r="C63" s="93" t="s">
        <v>152</v>
      </c>
      <c r="D63" s="37">
        <v>2050202</v>
      </c>
      <c r="E63" s="38" t="s">
        <v>147</v>
      </c>
      <c r="F63" s="88">
        <v>15</v>
      </c>
      <c r="G63" s="37"/>
    </row>
    <row r="64" spans="1:7" s="16" customFormat="1" ht="21" customHeight="1">
      <c r="A64" s="34">
        <v>60</v>
      </c>
      <c r="B64" s="92"/>
      <c r="C64" s="93" t="s">
        <v>153</v>
      </c>
      <c r="D64" s="37">
        <v>2050202</v>
      </c>
      <c r="E64" s="38" t="s">
        <v>147</v>
      </c>
      <c r="F64" s="88">
        <v>3.47</v>
      </c>
      <c r="G64" s="37"/>
    </row>
    <row r="65" spans="1:7" s="16" customFormat="1" ht="21" customHeight="1">
      <c r="A65" s="34">
        <v>61</v>
      </c>
      <c r="B65" s="92"/>
      <c r="C65" s="93" t="s">
        <v>154</v>
      </c>
      <c r="D65" s="37">
        <v>2050202</v>
      </c>
      <c r="E65" s="38" t="s">
        <v>147</v>
      </c>
      <c r="F65" s="88">
        <v>20</v>
      </c>
      <c r="G65" s="37"/>
    </row>
    <row r="66" spans="1:7" s="16" customFormat="1" ht="21" customHeight="1">
      <c r="A66" s="34">
        <v>62</v>
      </c>
      <c r="B66" s="92"/>
      <c r="C66" s="93" t="s">
        <v>155</v>
      </c>
      <c r="D66" s="37">
        <v>2050202</v>
      </c>
      <c r="E66" s="38" t="s">
        <v>147</v>
      </c>
      <c r="F66" s="88">
        <v>5</v>
      </c>
      <c r="G66" s="37"/>
    </row>
    <row r="67" spans="1:7" s="16" customFormat="1" ht="21" customHeight="1">
      <c r="A67" s="34">
        <v>63</v>
      </c>
      <c r="B67" s="92"/>
      <c r="C67" s="93" t="s">
        <v>156</v>
      </c>
      <c r="D67" s="37">
        <v>2050202</v>
      </c>
      <c r="E67" s="38" t="s">
        <v>147</v>
      </c>
      <c r="F67" s="88">
        <v>18</v>
      </c>
      <c r="G67" s="37"/>
    </row>
    <row r="68" spans="1:7" s="16" customFormat="1" ht="21" customHeight="1">
      <c r="A68" s="34">
        <v>64</v>
      </c>
      <c r="B68" s="90"/>
      <c r="C68" s="93" t="s">
        <v>157</v>
      </c>
      <c r="D68" s="37">
        <v>2050201</v>
      </c>
      <c r="E68" s="38" t="s">
        <v>158</v>
      </c>
      <c r="F68" s="88">
        <v>19</v>
      </c>
      <c r="G68" s="37"/>
    </row>
    <row r="69" spans="1:7" s="16" customFormat="1" ht="21" customHeight="1">
      <c r="A69" s="34">
        <v>65</v>
      </c>
      <c r="B69" s="91" t="s">
        <v>159</v>
      </c>
      <c r="C69" s="93" t="s">
        <v>160</v>
      </c>
      <c r="D69" s="37">
        <v>2130399</v>
      </c>
      <c r="E69" s="38" t="s">
        <v>161</v>
      </c>
      <c r="F69" s="88">
        <v>-10</v>
      </c>
      <c r="G69" s="37"/>
    </row>
    <row r="70" spans="1:7" s="16" customFormat="1" ht="21" customHeight="1">
      <c r="A70" s="34">
        <v>66</v>
      </c>
      <c r="B70" s="91" t="s">
        <v>162</v>
      </c>
      <c r="C70" s="86" t="s">
        <v>163</v>
      </c>
      <c r="D70" s="37">
        <v>2049901</v>
      </c>
      <c r="E70" s="87" t="s">
        <v>96</v>
      </c>
      <c r="F70" s="88">
        <v>-6.73</v>
      </c>
      <c r="G70" s="37"/>
    </row>
    <row r="71" spans="1:7" s="16" customFormat="1" ht="21" customHeight="1">
      <c r="A71" s="34">
        <v>67</v>
      </c>
      <c r="B71" s="91"/>
      <c r="C71" s="86" t="s">
        <v>164</v>
      </c>
      <c r="D71" s="37">
        <v>2049901</v>
      </c>
      <c r="E71" s="87" t="s">
        <v>96</v>
      </c>
      <c r="F71" s="88">
        <v>-13.12</v>
      </c>
      <c r="G71" s="37"/>
    </row>
    <row r="72" spans="1:7" s="16" customFormat="1" ht="21" customHeight="1">
      <c r="A72" s="34">
        <v>68</v>
      </c>
      <c r="B72" s="91"/>
      <c r="C72" s="86" t="s">
        <v>165</v>
      </c>
      <c r="D72" s="37">
        <v>2049901</v>
      </c>
      <c r="E72" s="87" t="s">
        <v>96</v>
      </c>
      <c r="F72" s="88">
        <v>-5</v>
      </c>
      <c r="G72" s="37"/>
    </row>
    <row r="73" spans="1:7" s="16" customFormat="1" ht="21" customHeight="1">
      <c r="A73" s="34">
        <v>69</v>
      </c>
      <c r="B73" s="91" t="s">
        <v>166</v>
      </c>
      <c r="C73" s="86" t="s">
        <v>167</v>
      </c>
      <c r="D73" s="37">
        <v>2010399</v>
      </c>
      <c r="E73" s="87" t="s">
        <v>55</v>
      </c>
      <c r="F73" s="88">
        <v>-95</v>
      </c>
      <c r="G73" s="37"/>
    </row>
    <row r="74" spans="1:7" s="16" customFormat="1" ht="21" customHeight="1">
      <c r="A74" s="34">
        <v>70</v>
      </c>
      <c r="B74" s="91" t="s">
        <v>168</v>
      </c>
      <c r="C74" s="93" t="s">
        <v>169</v>
      </c>
      <c r="D74" s="37">
        <v>2010399</v>
      </c>
      <c r="E74" s="87" t="s">
        <v>55</v>
      </c>
      <c r="F74" s="88">
        <v>12.09</v>
      </c>
      <c r="G74" s="37"/>
    </row>
    <row r="75" spans="1:7" s="16" customFormat="1" ht="21" customHeight="1">
      <c r="A75" s="34">
        <v>71</v>
      </c>
      <c r="B75" s="91"/>
      <c r="C75" s="93" t="s">
        <v>170</v>
      </c>
      <c r="D75" s="37">
        <v>2010399</v>
      </c>
      <c r="E75" s="87" t="s">
        <v>55</v>
      </c>
      <c r="F75" s="88">
        <v>12.16</v>
      </c>
      <c r="G75" s="37"/>
    </row>
    <row r="76" spans="1:7" s="16" customFormat="1" ht="21" customHeight="1">
      <c r="A76" s="34">
        <v>72</v>
      </c>
      <c r="B76" s="91"/>
      <c r="C76" s="93" t="s">
        <v>171</v>
      </c>
      <c r="D76" s="37">
        <v>2010399</v>
      </c>
      <c r="E76" s="87" t="s">
        <v>55</v>
      </c>
      <c r="F76" s="88">
        <v>8</v>
      </c>
      <c r="G76" s="37"/>
    </row>
    <row r="77" spans="1:7" s="16" customFormat="1" ht="21" customHeight="1">
      <c r="A77" s="34">
        <v>73</v>
      </c>
      <c r="B77" s="91" t="s">
        <v>172</v>
      </c>
      <c r="C77" s="93" t="s">
        <v>173</v>
      </c>
      <c r="D77" s="37">
        <v>2040299</v>
      </c>
      <c r="E77" s="38" t="s">
        <v>174</v>
      </c>
      <c r="F77" s="88">
        <v>-23</v>
      </c>
      <c r="G77" s="37"/>
    </row>
    <row r="78" spans="1:7" s="16" customFormat="1" ht="21" customHeight="1">
      <c r="A78" s="34">
        <v>74</v>
      </c>
      <c r="B78" s="91"/>
      <c r="C78" s="93" t="s">
        <v>175</v>
      </c>
      <c r="D78" s="37">
        <v>2040299</v>
      </c>
      <c r="E78" s="38" t="s">
        <v>174</v>
      </c>
      <c r="F78" s="88">
        <v>-5</v>
      </c>
      <c r="G78" s="37"/>
    </row>
    <row r="79" spans="1:7" s="16" customFormat="1" ht="21" customHeight="1">
      <c r="A79" s="34">
        <v>75</v>
      </c>
      <c r="B79" s="91"/>
      <c r="C79" s="93" t="s">
        <v>176</v>
      </c>
      <c r="D79" s="37">
        <v>2040299</v>
      </c>
      <c r="E79" s="38" t="s">
        <v>174</v>
      </c>
      <c r="F79" s="88">
        <v>-1.73</v>
      </c>
      <c r="G79" s="37"/>
    </row>
    <row r="80" spans="1:7" s="16" customFormat="1" ht="21" customHeight="1">
      <c r="A80" s="34">
        <v>76</v>
      </c>
      <c r="B80" s="91"/>
      <c r="C80" s="93" t="s">
        <v>177</v>
      </c>
      <c r="D80" s="37">
        <v>2040299</v>
      </c>
      <c r="E80" s="38" t="s">
        <v>174</v>
      </c>
      <c r="F80" s="88">
        <v>-5</v>
      </c>
      <c r="G80" s="37"/>
    </row>
    <row r="81" spans="1:7" s="16" customFormat="1" ht="21" customHeight="1">
      <c r="A81" s="34">
        <v>77</v>
      </c>
      <c r="B81" s="91"/>
      <c r="C81" s="93" t="s">
        <v>178</v>
      </c>
      <c r="D81" s="37">
        <v>2040299</v>
      </c>
      <c r="E81" s="38" t="s">
        <v>174</v>
      </c>
      <c r="F81" s="88">
        <v>-0.91</v>
      </c>
      <c r="G81" s="37"/>
    </row>
    <row r="82" spans="1:7" s="16" customFormat="1" ht="21" customHeight="1">
      <c r="A82" s="34">
        <v>78</v>
      </c>
      <c r="B82" s="91"/>
      <c r="C82" s="93" t="s">
        <v>179</v>
      </c>
      <c r="D82" s="37">
        <v>2040299</v>
      </c>
      <c r="E82" s="38" t="s">
        <v>174</v>
      </c>
      <c r="F82" s="88">
        <v>-55</v>
      </c>
      <c r="G82" s="37"/>
    </row>
    <row r="83" spans="1:7" s="16" customFormat="1" ht="21" customHeight="1">
      <c r="A83" s="34">
        <v>79</v>
      </c>
      <c r="B83" s="91"/>
      <c r="C83" s="93" t="s">
        <v>180</v>
      </c>
      <c r="D83" s="37">
        <v>2040299</v>
      </c>
      <c r="E83" s="38" t="s">
        <v>174</v>
      </c>
      <c r="F83" s="88">
        <v>-5</v>
      </c>
      <c r="G83" s="37"/>
    </row>
    <row r="84" spans="1:7" s="16" customFormat="1" ht="21" customHeight="1">
      <c r="A84" s="34">
        <v>80</v>
      </c>
      <c r="B84" s="91"/>
      <c r="C84" s="93" t="s">
        <v>181</v>
      </c>
      <c r="D84" s="37">
        <v>2040299</v>
      </c>
      <c r="E84" s="38" t="s">
        <v>174</v>
      </c>
      <c r="F84" s="88">
        <v>-10</v>
      </c>
      <c r="G84" s="37"/>
    </row>
    <row r="85" spans="1:7" s="16" customFormat="1" ht="21" customHeight="1">
      <c r="A85" s="34">
        <v>81</v>
      </c>
      <c r="B85" s="91"/>
      <c r="C85" s="93" t="s">
        <v>182</v>
      </c>
      <c r="D85" s="37">
        <v>2040299</v>
      </c>
      <c r="E85" s="38" t="s">
        <v>174</v>
      </c>
      <c r="F85" s="88">
        <v>-9</v>
      </c>
      <c r="G85" s="37"/>
    </row>
    <row r="86" spans="1:7" s="16" customFormat="1" ht="21" customHeight="1">
      <c r="A86" s="34">
        <v>82</v>
      </c>
      <c r="B86" s="91"/>
      <c r="C86" s="93" t="s">
        <v>183</v>
      </c>
      <c r="D86" s="37">
        <v>2040299</v>
      </c>
      <c r="E86" s="38" t="s">
        <v>174</v>
      </c>
      <c r="F86" s="88">
        <v>-10</v>
      </c>
      <c r="G86" s="37"/>
    </row>
    <row r="87" spans="1:7" s="16" customFormat="1" ht="21" customHeight="1">
      <c r="A87" s="34">
        <v>83</v>
      </c>
      <c r="B87" s="91"/>
      <c r="C87" s="93" t="s">
        <v>184</v>
      </c>
      <c r="D87" s="37">
        <v>2040299</v>
      </c>
      <c r="E87" s="38" t="s">
        <v>174</v>
      </c>
      <c r="F87" s="88">
        <v>-10</v>
      </c>
      <c r="G87" s="37"/>
    </row>
    <row r="88" spans="1:7" s="16" customFormat="1" ht="21" customHeight="1">
      <c r="A88" s="34">
        <v>84</v>
      </c>
      <c r="B88" s="91"/>
      <c r="C88" s="93" t="s">
        <v>185</v>
      </c>
      <c r="D88" s="37">
        <v>2040299</v>
      </c>
      <c r="E88" s="38" t="s">
        <v>174</v>
      </c>
      <c r="F88" s="88">
        <v>-10</v>
      </c>
      <c r="G88" s="37"/>
    </row>
    <row r="89" spans="1:7" s="16" customFormat="1" ht="21" customHeight="1">
      <c r="A89" s="34">
        <v>85</v>
      </c>
      <c r="B89" s="91"/>
      <c r="C89" s="93" t="s">
        <v>186</v>
      </c>
      <c r="D89" s="37">
        <v>2040299</v>
      </c>
      <c r="E89" s="38" t="s">
        <v>174</v>
      </c>
      <c r="F89" s="88">
        <v>-20</v>
      </c>
      <c r="G89" s="37"/>
    </row>
    <row r="90" spans="1:7" s="16" customFormat="1" ht="21" customHeight="1">
      <c r="A90" s="34">
        <v>86</v>
      </c>
      <c r="B90" s="91"/>
      <c r="C90" s="93" t="s">
        <v>187</v>
      </c>
      <c r="D90" s="37">
        <v>2040299</v>
      </c>
      <c r="E90" s="38" t="s">
        <v>174</v>
      </c>
      <c r="F90" s="88">
        <v>-10</v>
      </c>
      <c r="G90" s="37"/>
    </row>
    <row r="91" spans="1:7" s="16" customFormat="1" ht="21" customHeight="1">
      <c r="A91" s="34">
        <v>87</v>
      </c>
      <c r="B91" s="91"/>
      <c r="C91" s="93" t="s">
        <v>188</v>
      </c>
      <c r="D91" s="37">
        <v>2040299</v>
      </c>
      <c r="E91" s="38" t="s">
        <v>174</v>
      </c>
      <c r="F91" s="88">
        <v>-5</v>
      </c>
      <c r="G91" s="37"/>
    </row>
    <row r="92" spans="1:7" s="16" customFormat="1" ht="21" customHeight="1">
      <c r="A92" s="34">
        <v>88</v>
      </c>
      <c r="B92" s="91" t="s">
        <v>189</v>
      </c>
      <c r="C92" s="93" t="s">
        <v>190</v>
      </c>
      <c r="D92" s="37">
        <v>2049999</v>
      </c>
      <c r="E92" s="87" t="s">
        <v>96</v>
      </c>
      <c r="F92" s="88">
        <v>2.32</v>
      </c>
      <c r="G92" s="37"/>
    </row>
    <row r="93" spans="1:7" s="16" customFormat="1" ht="21" customHeight="1">
      <c r="A93" s="34">
        <v>89</v>
      </c>
      <c r="B93" s="91" t="s">
        <v>191</v>
      </c>
      <c r="C93" s="93" t="s">
        <v>192</v>
      </c>
      <c r="D93" s="37">
        <v>2049999</v>
      </c>
      <c r="E93" s="87" t="s">
        <v>96</v>
      </c>
      <c r="F93" s="88">
        <v>-0.26</v>
      </c>
      <c r="G93" s="37"/>
    </row>
    <row r="94" spans="1:7" s="16" customFormat="1" ht="21" customHeight="1">
      <c r="A94" s="34">
        <v>90</v>
      </c>
      <c r="B94" s="91"/>
      <c r="C94" s="93" t="s">
        <v>193</v>
      </c>
      <c r="D94" s="37">
        <v>2049999</v>
      </c>
      <c r="E94" s="87" t="s">
        <v>96</v>
      </c>
      <c r="F94" s="88">
        <v>30</v>
      </c>
      <c r="G94" s="37"/>
    </row>
    <row r="95" spans="1:7" s="16" customFormat="1" ht="21" customHeight="1">
      <c r="A95" s="34">
        <v>91</v>
      </c>
      <c r="B95" s="91" t="s">
        <v>194</v>
      </c>
      <c r="C95" s="93" t="s">
        <v>195</v>
      </c>
      <c r="D95" s="37">
        <v>2100399</v>
      </c>
      <c r="E95" s="87" t="s">
        <v>196</v>
      </c>
      <c r="F95" s="88">
        <v>100</v>
      </c>
      <c r="G95" s="37"/>
    </row>
    <row r="96" spans="1:7" s="16" customFormat="1" ht="21" customHeight="1">
      <c r="A96" s="34">
        <v>92</v>
      </c>
      <c r="B96" s="91" t="s">
        <v>197</v>
      </c>
      <c r="C96" s="93" t="s">
        <v>198</v>
      </c>
      <c r="D96" s="37">
        <v>2081002</v>
      </c>
      <c r="E96" s="87" t="s">
        <v>199</v>
      </c>
      <c r="F96" s="88">
        <v>44</v>
      </c>
      <c r="G96" s="37"/>
    </row>
    <row r="97" spans="1:7" s="16" customFormat="1" ht="21" customHeight="1">
      <c r="A97" s="34">
        <v>93</v>
      </c>
      <c r="B97" s="91"/>
      <c r="C97" s="93" t="s">
        <v>200</v>
      </c>
      <c r="D97" s="37">
        <v>2081002</v>
      </c>
      <c r="E97" s="87" t="s">
        <v>199</v>
      </c>
      <c r="F97" s="88">
        <v>71</v>
      </c>
      <c r="G97" s="37"/>
    </row>
    <row r="98" spans="1:7" s="16" customFormat="1" ht="21" customHeight="1">
      <c r="A98" s="34">
        <v>94</v>
      </c>
      <c r="B98" s="91" t="s">
        <v>201</v>
      </c>
      <c r="C98" s="93" t="s">
        <v>202</v>
      </c>
      <c r="D98" s="37">
        <v>2010399</v>
      </c>
      <c r="E98" s="87" t="s">
        <v>55</v>
      </c>
      <c r="F98" s="88">
        <v>-5</v>
      </c>
      <c r="G98" s="37"/>
    </row>
  </sheetData>
  <sheetProtection/>
  <autoFilter ref="A3:G98"/>
  <mergeCells count="21">
    <mergeCell ref="A1:G1"/>
    <mergeCell ref="A4:E4"/>
    <mergeCell ref="B6:B7"/>
    <mergeCell ref="B8:B10"/>
    <mergeCell ref="B11:B13"/>
    <mergeCell ref="B14:B22"/>
    <mergeCell ref="B23:B27"/>
    <mergeCell ref="B28:B30"/>
    <mergeCell ref="B31:B33"/>
    <mergeCell ref="B34:B41"/>
    <mergeCell ref="B42:B43"/>
    <mergeCell ref="B44:B47"/>
    <mergeCell ref="B48:B49"/>
    <mergeCell ref="B50:B52"/>
    <mergeCell ref="B53:B57"/>
    <mergeCell ref="B58:B68"/>
    <mergeCell ref="B70:B72"/>
    <mergeCell ref="B74:B76"/>
    <mergeCell ref="B77:B91"/>
    <mergeCell ref="B93:B94"/>
    <mergeCell ref="B96:B97"/>
  </mergeCells>
  <printOptions horizontalCentered="1"/>
  <pageMargins left="0.2362204724409449" right="0.15748031496062992" top="0.3937007874015748" bottom="0.3937007874015748" header="0.1968503937007874" footer="0.1968503937007874"/>
  <pageSetup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R63"/>
  <sheetViews>
    <sheetView showZeros="0" zoomScaleSheetLayoutView="100" workbookViewId="0" topLeftCell="A1">
      <pane xSplit="1" ySplit="4" topLeftCell="B5" activePane="bottomRight" state="frozen"/>
      <selection pane="bottomRight" activeCell="A1" sqref="A1:E1"/>
    </sheetView>
  </sheetViews>
  <sheetFormatPr defaultColWidth="9.00390625" defaultRowHeight="13.5"/>
  <cols>
    <col min="1" max="1" width="51.125" style="4" customWidth="1"/>
    <col min="2" max="3" width="13.375" style="4" customWidth="1"/>
    <col min="4" max="5" width="9.25390625" style="4" customWidth="1"/>
    <col min="6" max="11" width="9.00390625" style="4" customWidth="1"/>
    <col min="12" max="12" width="22.625" style="4" customWidth="1"/>
    <col min="13" max="13" width="15.125" style="4" customWidth="1"/>
    <col min="14" max="214" width="9.00390625" style="4" customWidth="1"/>
    <col min="215" max="16384" width="9.00390625" style="73" customWidth="1"/>
  </cols>
  <sheetData>
    <row r="1" spans="1:5" ht="36" customHeight="1">
      <c r="A1" s="45" t="s">
        <v>203</v>
      </c>
      <c r="B1" s="45"/>
      <c r="C1" s="45"/>
      <c r="D1" s="45"/>
      <c r="E1" s="45"/>
    </row>
    <row r="2" spans="1:5" s="46" customFormat="1" ht="16.5" customHeight="1">
      <c r="A2" s="6" t="s">
        <v>204</v>
      </c>
      <c r="E2" s="28" t="s">
        <v>2</v>
      </c>
    </row>
    <row r="3" spans="1:5" s="67" customFormat="1" ht="19.5" customHeight="1">
      <c r="A3" s="47" t="s">
        <v>205</v>
      </c>
      <c r="B3" s="30" t="s">
        <v>4</v>
      </c>
      <c r="C3" s="47" t="s">
        <v>5</v>
      </c>
      <c r="D3" s="48" t="s">
        <v>6</v>
      </c>
      <c r="E3" s="48"/>
    </row>
    <row r="4" spans="1:5" s="67" customFormat="1" ht="31.5" customHeight="1">
      <c r="A4" s="29"/>
      <c r="B4" s="30"/>
      <c r="C4" s="47"/>
      <c r="D4" s="47" t="s">
        <v>7</v>
      </c>
      <c r="E4" s="47" t="s">
        <v>206</v>
      </c>
    </row>
    <row r="5" spans="1:5" s="68" customFormat="1" ht="19.5" customHeight="1">
      <c r="A5" s="74" t="s">
        <v>207</v>
      </c>
      <c r="B5" s="50">
        <f>SUM(B6:B7,B12,B13,B14,B15,B16:B16)</f>
        <v>60591</v>
      </c>
      <c r="C5" s="50">
        <f>SUM(C6:C7,C12,C13,C14,C15,C16:C16)</f>
        <v>48268</v>
      </c>
      <c r="D5" s="50">
        <f>C5-B5</f>
        <v>-12323</v>
      </c>
      <c r="E5" s="51">
        <f>IF(B5=0,0,D5/B5*100)</f>
        <v>-20.33800399399251</v>
      </c>
    </row>
    <row r="6" spans="1:5" s="68" customFormat="1" ht="19.5" customHeight="1">
      <c r="A6" s="75" t="s">
        <v>208</v>
      </c>
      <c r="B6" s="53"/>
      <c r="C6" s="53"/>
      <c r="D6" s="53">
        <f>C6-B6</f>
        <v>0</v>
      </c>
      <c r="E6" s="54">
        <f>IF(B6=0,0,D6/B6*100)</f>
        <v>0</v>
      </c>
    </row>
    <row r="7" spans="1:5" s="68" customFormat="1" ht="19.5" customHeight="1">
      <c r="A7" s="75" t="s">
        <v>209</v>
      </c>
      <c r="B7" s="53">
        <f>SUM(B8:B11)</f>
        <v>59891</v>
      </c>
      <c r="C7" s="53">
        <f>SUM(C8:C11)</f>
        <v>47568</v>
      </c>
      <c r="D7" s="53">
        <f>C7-B7</f>
        <v>-12323</v>
      </c>
      <c r="E7" s="54">
        <f>IF(B7=0,0,D7/B7*100)</f>
        <v>-20.57571254445576</v>
      </c>
    </row>
    <row r="8" spans="1:5" s="68" customFormat="1" ht="19.5" customHeight="1">
      <c r="A8" s="75" t="s">
        <v>210</v>
      </c>
      <c r="B8" s="53">
        <v>59277</v>
      </c>
      <c r="C8" s="53">
        <v>47092</v>
      </c>
      <c r="D8" s="53">
        <f aca="true" t="shared" si="0" ref="D8:D20">C8-B8</f>
        <v>-12185</v>
      </c>
      <c r="E8" s="54">
        <f aca="true" t="shared" si="1" ref="E8:E19">IF(B8=0,0,D8/B8*100)</f>
        <v>-20.556033537459722</v>
      </c>
    </row>
    <row r="9" spans="1:5" s="68" customFormat="1" ht="19.5" customHeight="1">
      <c r="A9" s="75" t="s">
        <v>211</v>
      </c>
      <c r="B9" s="53"/>
      <c r="C9" s="53"/>
      <c r="D9" s="53">
        <f t="shared" si="0"/>
        <v>0</v>
      </c>
      <c r="E9" s="54">
        <f t="shared" si="1"/>
        <v>0</v>
      </c>
    </row>
    <row r="10" spans="1:5" s="68" customFormat="1" ht="19.5" customHeight="1">
      <c r="A10" s="75" t="s">
        <v>212</v>
      </c>
      <c r="B10" s="53"/>
      <c r="C10" s="53"/>
      <c r="D10" s="53">
        <f t="shared" si="0"/>
        <v>0</v>
      </c>
      <c r="E10" s="54">
        <f t="shared" si="1"/>
        <v>0</v>
      </c>
    </row>
    <row r="11" spans="1:5" s="68" customFormat="1" ht="19.5" customHeight="1">
      <c r="A11" s="75" t="s">
        <v>213</v>
      </c>
      <c r="B11" s="53">
        <v>614</v>
      </c>
      <c r="C11" s="53">
        <v>476</v>
      </c>
      <c r="D11" s="53">
        <f t="shared" si="0"/>
        <v>-138</v>
      </c>
      <c r="E11" s="54">
        <f t="shared" si="1"/>
        <v>-22.475570032573287</v>
      </c>
    </row>
    <row r="12" spans="1:5" s="68" customFormat="1" ht="19.5" customHeight="1">
      <c r="A12" s="75" t="s">
        <v>214</v>
      </c>
      <c r="B12" s="53"/>
      <c r="C12" s="53"/>
      <c r="D12" s="53">
        <f t="shared" si="0"/>
        <v>0</v>
      </c>
      <c r="E12" s="54">
        <f t="shared" si="1"/>
        <v>0</v>
      </c>
    </row>
    <row r="13" spans="1:5" s="68" customFormat="1" ht="19.5" customHeight="1">
      <c r="A13" s="75" t="s">
        <v>215</v>
      </c>
      <c r="B13" s="53"/>
      <c r="C13" s="53"/>
      <c r="D13" s="53">
        <f t="shared" si="0"/>
        <v>0</v>
      </c>
      <c r="E13" s="54">
        <f t="shared" si="1"/>
        <v>0</v>
      </c>
    </row>
    <row r="14" spans="1:5" s="68" customFormat="1" ht="19.5" customHeight="1">
      <c r="A14" s="75" t="s">
        <v>216</v>
      </c>
      <c r="B14" s="53"/>
      <c r="C14" s="53"/>
      <c r="D14" s="53">
        <f t="shared" si="0"/>
        <v>0</v>
      </c>
      <c r="E14" s="54">
        <f t="shared" si="1"/>
        <v>0</v>
      </c>
    </row>
    <row r="15" spans="1:5" s="68" customFormat="1" ht="19.5" customHeight="1">
      <c r="A15" s="75" t="s">
        <v>217</v>
      </c>
      <c r="B15" s="53">
        <v>700</v>
      </c>
      <c r="C15" s="53">
        <v>700</v>
      </c>
      <c r="D15" s="53">
        <f t="shared" si="0"/>
        <v>0</v>
      </c>
      <c r="E15" s="54">
        <f t="shared" si="1"/>
        <v>0</v>
      </c>
    </row>
    <row r="16" spans="1:5" s="68" customFormat="1" ht="19.5" customHeight="1">
      <c r="A16" s="75" t="s">
        <v>218</v>
      </c>
      <c r="B16" s="53"/>
      <c r="C16" s="53"/>
      <c r="D16" s="53">
        <f t="shared" si="0"/>
        <v>0</v>
      </c>
      <c r="E16" s="54">
        <f t="shared" si="1"/>
        <v>0</v>
      </c>
    </row>
    <row r="17" spans="1:5" s="69" customFormat="1" ht="19.5" customHeight="1">
      <c r="A17" s="76" t="s">
        <v>12</v>
      </c>
      <c r="B17" s="50">
        <f>SUM(B18:B21)</f>
        <v>4038</v>
      </c>
      <c r="C17" s="50">
        <f>SUM(C18:C21)</f>
        <v>41438</v>
      </c>
      <c r="D17" s="50">
        <f t="shared" si="0"/>
        <v>37400</v>
      </c>
      <c r="E17" s="51">
        <f t="shared" si="1"/>
        <v>926.2010896483408</v>
      </c>
    </row>
    <row r="18" spans="1:5" s="68" customFormat="1" ht="19.5" customHeight="1">
      <c r="A18" s="77" t="s">
        <v>219</v>
      </c>
      <c r="B18" s="53"/>
      <c r="C18" s="53"/>
      <c r="D18" s="53">
        <f t="shared" si="0"/>
        <v>0</v>
      </c>
      <c r="E18" s="54">
        <f t="shared" si="1"/>
        <v>0</v>
      </c>
    </row>
    <row r="19" spans="1:5" s="68" customFormat="1" ht="19.5" customHeight="1">
      <c r="A19" s="77" t="s">
        <v>17</v>
      </c>
      <c r="B19" s="53">
        <v>4030</v>
      </c>
      <c r="C19" s="53">
        <v>41430</v>
      </c>
      <c r="D19" s="53">
        <f t="shared" si="0"/>
        <v>37400</v>
      </c>
      <c r="E19" s="54">
        <f t="shared" si="1"/>
        <v>928.0397022332506</v>
      </c>
    </row>
    <row r="20" spans="1:5" s="68" customFormat="1" ht="19.5" customHeight="1">
      <c r="A20" s="75" t="s">
        <v>220</v>
      </c>
      <c r="B20" s="53"/>
      <c r="C20" s="53"/>
      <c r="D20" s="53">
        <f t="shared" si="0"/>
        <v>0</v>
      </c>
      <c r="E20" s="54"/>
    </row>
    <row r="21" spans="1:5" s="68" customFormat="1" ht="19.5" customHeight="1">
      <c r="A21" s="75" t="s">
        <v>221</v>
      </c>
      <c r="B21" s="53">
        <v>8</v>
      </c>
      <c r="C21" s="53">
        <v>8</v>
      </c>
      <c r="D21" s="53">
        <f aca="true" t="shared" si="2" ref="D21:D36">C21-B21</f>
        <v>0</v>
      </c>
      <c r="E21" s="54">
        <f aca="true" t="shared" si="3" ref="E21:E36">IF(B21=0,0,D21/B21*100)</f>
        <v>0</v>
      </c>
    </row>
    <row r="22" spans="1:5" s="70" customFormat="1" ht="19.5" customHeight="1">
      <c r="A22" s="30" t="s">
        <v>23</v>
      </c>
      <c r="B22" s="50">
        <f>B5+B17</f>
        <v>64629</v>
      </c>
      <c r="C22" s="50">
        <f>C5+C17</f>
        <v>89706</v>
      </c>
      <c r="D22" s="50">
        <f t="shared" si="2"/>
        <v>25077</v>
      </c>
      <c r="E22" s="51">
        <f t="shared" si="3"/>
        <v>38.80146683377431</v>
      </c>
    </row>
    <row r="23" spans="1:5" s="69" customFormat="1" ht="19.5" customHeight="1">
      <c r="A23" s="74" t="s">
        <v>222</v>
      </c>
      <c r="B23" s="50">
        <f>B24+B25+B26+B45+B46+B49+B50</f>
        <v>15216</v>
      </c>
      <c r="C23" s="50">
        <f>C24+C25+C26+C45+C46+C49+C50</f>
        <v>55844</v>
      </c>
      <c r="D23" s="50">
        <f t="shared" si="2"/>
        <v>40628</v>
      </c>
      <c r="E23" s="51">
        <f t="shared" si="3"/>
        <v>267.00841219768665</v>
      </c>
    </row>
    <row r="24" spans="1:5" s="69" customFormat="1" ht="19.5" customHeight="1">
      <c r="A24" s="74" t="s">
        <v>223</v>
      </c>
      <c r="B24" s="50"/>
      <c r="C24" s="50"/>
      <c r="D24" s="50">
        <f t="shared" si="2"/>
        <v>0</v>
      </c>
      <c r="E24" s="51">
        <f t="shared" si="3"/>
        <v>0</v>
      </c>
    </row>
    <row r="25" spans="1:5" s="69" customFormat="1" ht="19.5" customHeight="1">
      <c r="A25" s="74" t="s">
        <v>224</v>
      </c>
      <c r="B25" s="50"/>
      <c r="C25" s="50"/>
      <c r="D25" s="50">
        <f t="shared" si="2"/>
        <v>0</v>
      </c>
      <c r="E25" s="51">
        <f t="shared" si="3"/>
        <v>0</v>
      </c>
    </row>
    <row r="26" spans="1:5" s="69" customFormat="1" ht="19.5" customHeight="1">
      <c r="A26" s="74" t="s">
        <v>225</v>
      </c>
      <c r="B26" s="50">
        <f>B27+B36+B37+B41+B34</f>
        <v>13726</v>
      </c>
      <c r="C26" s="50">
        <f>C27+C36+C37+C41+C34</f>
        <v>16806</v>
      </c>
      <c r="D26" s="50">
        <f t="shared" si="2"/>
        <v>3080</v>
      </c>
      <c r="E26" s="51">
        <f t="shared" si="3"/>
        <v>22.439166545242607</v>
      </c>
    </row>
    <row r="27" spans="1:13" s="68" customFormat="1" ht="21" customHeight="1">
      <c r="A27" s="75" t="s">
        <v>226</v>
      </c>
      <c r="B27" s="53">
        <f>SUM(B28:B33)</f>
        <v>13026</v>
      </c>
      <c r="C27" s="53">
        <f>SUM(C28:C33)</f>
        <v>16106</v>
      </c>
      <c r="D27" s="53">
        <f t="shared" si="2"/>
        <v>3080</v>
      </c>
      <c r="E27" s="54">
        <f t="shared" si="3"/>
        <v>23.645017656993705</v>
      </c>
      <c r="L27" s="79"/>
      <c r="M27" s="80"/>
    </row>
    <row r="28" spans="1:13" s="68" customFormat="1" ht="19.5" customHeight="1">
      <c r="A28" s="75" t="s">
        <v>227</v>
      </c>
      <c r="B28" s="53">
        <v>5000</v>
      </c>
      <c r="C28" s="53">
        <v>7825</v>
      </c>
      <c r="D28" s="53">
        <f t="shared" si="2"/>
        <v>2825</v>
      </c>
      <c r="E28" s="54">
        <f t="shared" si="3"/>
        <v>56.49999999999999</v>
      </c>
      <c r="L28" s="81"/>
      <c r="M28" s="82"/>
    </row>
    <row r="29" spans="1:13" s="68" customFormat="1" ht="19.5" customHeight="1">
      <c r="A29" s="75" t="s">
        <v>228</v>
      </c>
      <c r="B29" s="53">
        <v>5000</v>
      </c>
      <c r="C29" s="53">
        <v>5348</v>
      </c>
      <c r="D29" s="53">
        <f t="shared" si="2"/>
        <v>348</v>
      </c>
      <c r="E29" s="54">
        <f t="shared" si="3"/>
        <v>6.959999999999999</v>
      </c>
      <c r="L29" s="81"/>
      <c r="M29" s="82"/>
    </row>
    <row r="30" spans="1:13" s="68" customFormat="1" ht="19.5" customHeight="1">
      <c r="A30" s="75" t="s">
        <v>229</v>
      </c>
      <c r="B30" s="53"/>
      <c r="C30" s="53"/>
      <c r="D30" s="53">
        <f t="shared" si="2"/>
        <v>0</v>
      </c>
      <c r="E30" s="54">
        <f t="shared" si="3"/>
        <v>0</v>
      </c>
      <c r="L30" s="81"/>
      <c r="M30" s="82"/>
    </row>
    <row r="31" spans="1:13" s="68" customFormat="1" ht="19.5" customHeight="1">
      <c r="A31" s="75" t="s">
        <v>230</v>
      </c>
      <c r="B31" s="53">
        <v>2500</v>
      </c>
      <c r="C31" s="53">
        <v>2407</v>
      </c>
      <c r="D31" s="53">
        <f t="shared" si="2"/>
        <v>-93</v>
      </c>
      <c r="E31" s="54">
        <f t="shared" si="3"/>
        <v>-3.7199999999999998</v>
      </c>
      <c r="L31" s="81"/>
      <c r="M31" s="82"/>
    </row>
    <row r="32" spans="1:13" s="68" customFormat="1" ht="19.5" customHeight="1">
      <c r="A32" s="75" t="s">
        <v>231</v>
      </c>
      <c r="B32" s="53"/>
      <c r="C32" s="53"/>
      <c r="D32" s="53">
        <f t="shared" si="2"/>
        <v>0</v>
      </c>
      <c r="E32" s="54">
        <f t="shared" si="3"/>
        <v>0</v>
      </c>
      <c r="L32" s="83"/>
      <c r="M32" s="84"/>
    </row>
    <row r="33" spans="1:5" s="68" customFormat="1" ht="19.5" customHeight="1">
      <c r="A33" s="75" t="s">
        <v>232</v>
      </c>
      <c r="B33" s="53">
        <v>526</v>
      </c>
      <c r="C33" s="53">
        <v>526</v>
      </c>
      <c r="D33" s="53">
        <f t="shared" si="2"/>
        <v>0</v>
      </c>
      <c r="E33" s="54">
        <f t="shared" si="3"/>
        <v>0</v>
      </c>
    </row>
    <row r="34" spans="1:5" s="68" customFormat="1" ht="19.5" customHeight="1">
      <c r="A34" s="75" t="s">
        <v>233</v>
      </c>
      <c r="B34" s="53">
        <f>B35</f>
        <v>0</v>
      </c>
      <c r="C34" s="53">
        <f>C35</f>
        <v>0</v>
      </c>
      <c r="D34" s="53">
        <f t="shared" si="2"/>
        <v>0</v>
      </c>
      <c r="E34" s="54">
        <f t="shared" si="3"/>
        <v>0</v>
      </c>
    </row>
    <row r="35" spans="1:5" s="68" customFormat="1" ht="19.5" customHeight="1">
      <c r="A35" s="75" t="s">
        <v>227</v>
      </c>
      <c r="B35" s="53"/>
      <c r="C35" s="53"/>
      <c r="D35" s="53">
        <f t="shared" si="2"/>
        <v>0</v>
      </c>
      <c r="E35" s="54">
        <f t="shared" si="3"/>
        <v>0</v>
      </c>
    </row>
    <row r="36" spans="1:5" s="68" customFormat="1" ht="19.5" customHeight="1">
      <c r="A36" s="75" t="s">
        <v>234</v>
      </c>
      <c r="B36" s="53"/>
      <c r="C36" s="53"/>
      <c r="D36" s="53">
        <f t="shared" si="2"/>
        <v>0</v>
      </c>
      <c r="E36" s="54">
        <f t="shared" si="3"/>
        <v>0</v>
      </c>
    </row>
    <row r="37" spans="1:5" s="71" customFormat="1" ht="19.5" customHeight="1">
      <c r="A37" s="75" t="s">
        <v>235</v>
      </c>
      <c r="B37" s="53">
        <f>SUM(B38:B40)</f>
        <v>0</v>
      </c>
      <c r="C37" s="53">
        <f>SUM(C38:C40)</f>
        <v>0</v>
      </c>
      <c r="D37" s="53"/>
      <c r="E37" s="54"/>
    </row>
    <row r="38" spans="1:5" s="71" customFormat="1" ht="19.5" customHeight="1">
      <c r="A38" s="75" t="s">
        <v>236</v>
      </c>
      <c r="B38" s="53"/>
      <c r="C38" s="53"/>
      <c r="D38" s="53"/>
      <c r="E38" s="54"/>
    </row>
    <row r="39" spans="1:5" ht="21" customHeight="1">
      <c r="A39" s="75" t="s">
        <v>237</v>
      </c>
      <c r="B39" s="53"/>
      <c r="C39" s="53"/>
      <c r="D39" s="53">
        <f aca="true" t="shared" si="4" ref="D39:D48">C39-B39</f>
        <v>0</v>
      </c>
      <c r="E39" s="54">
        <f aca="true" t="shared" si="5" ref="E39:E49">IF(B39=0,0,D39/B39*100)</f>
        <v>0</v>
      </c>
    </row>
    <row r="40" spans="1:5" ht="21" customHeight="1">
      <c r="A40" s="75" t="s">
        <v>238</v>
      </c>
      <c r="B40" s="53"/>
      <c r="C40" s="53"/>
      <c r="D40" s="53">
        <f t="shared" si="4"/>
        <v>0</v>
      </c>
      <c r="E40" s="54">
        <f t="shared" si="5"/>
        <v>0</v>
      </c>
    </row>
    <row r="41" spans="1:5" ht="19.5" customHeight="1">
      <c r="A41" s="75" t="s">
        <v>239</v>
      </c>
      <c r="B41" s="53">
        <f>SUM(B42:B44)</f>
        <v>700</v>
      </c>
      <c r="C41" s="53">
        <f>SUM(C42:C44)</f>
        <v>700</v>
      </c>
      <c r="D41" s="53">
        <f t="shared" si="4"/>
        <v>0</v>
      </c>
      <c r="E41" s="54">
        <f t="shared" si="5"/>
        <v>0</v>
      </c>
    </row>
    <row r="42" spans="1:5" ht="19.5" customHeight="1">
      <c r="A42" s="75" t="s">
        <v>240</v>
      </c>
      <c r="B42" s="53">
        <v>100</v>
      </c>
      <c r="C42" s="53">
        <v>100</v>
      </c>
      <c r="D42" s="53">
        <f t="shared" si="4"/>
        <v>0</v>
      </c>
      <c r="E42" s="54">
        <f t="shared" si="5"/>
        <v>0</v>
      </c>
    </row>
    <row r="43" spans="1:5" ht="19.5" customHeight="1">
      <c r="A43" s="75" t="s">
        <v>241</v>
      </c>
      <c r="B43" s="53">
        <v>200</v>
      </c>
      <c r="C43" s="53">
        <v>200</v>
      </c>
      <c r="D43" s="53">
        <f t="shared" si="4"/>
        <v>0</v>
      </c>
      <c r="E43" s="54">
        <f t="shared" si="5"/>
        <v>0</v>
      </c>
    </row>
    <row r="44" spans="1:5" ht="19.5" customHeight="1">
      <c r="A44" s="75" t="s">
        <v>242</v>
      </c>
      <c r="B44" s="53">
        <v>400</v>
      </c>
      <c r="C44" s="53">
        <v>400</v>
      </c>
      <c r="D44" s="53">
        <f t="shared" si="4"/>
        <v>0</v>
      </c>
      <c r="E44" s="54">
        <f t="shared" si="5"/>
        <v>0</v>
      </c>
    </row>
    <row r="45" spans="1:5" ht="19.5" customHeight="1">
      <c r="A45" s="74" t="s">
        <v>243</v>
      </c>
      <c r="B45" s="50"/>
      <c r="C45" s="53"/>
      <c r="D45" s="53">
        <f t="shared" si="4"/>
        <v>0</v>
      </c>
      <c r="E45" s="54">
        <f t="shared" si="5"/>
        <v>0</v>
      </c>
    </row>
    <row r="46" spans="1:5" ht="19.5" customHeight="1">
      <c r="A46" s="74" t="s">
        <v>244</v>
      </c>
      <c r="B46" s="50">
        <f>B47</f>
        <v>0</v>
      </c>
      <c r="C46" s="50">
        <f>C47</f>
        <v>37400</v>
      </c>
      <c r="D46" s="50">
        <f t="shared" si="4"/>
        <v>37400</v>
      </c>
      <c r="E46" s="51">
        <f t="shared" si="5"/>
        <v>0</v>
      </c>
    </row>
    <row r="47" spans="1:5" ht="19.5" customHeight="1">
      <c r="A47" s="75" t="s">
        <v>245</v>
      </c>
      <c r="B47" s="53">
        <f>B48</f>
        <v>0</v>
      </c>
      <c r="C47" s="53">
        <f>C48</f>
        <v>37400</v>
      </c>
      <c r="D47" s="53">
        <f t="shared" si="4"/>
        <v>37400</v>
      </c>
      <c r="E47" s="54">
        <f t="shared" si="5"/>
        <v>0</v>
      </c>
    </row>
    <row r="48" spans="1:5" s="72" customFormat="1" ht="19.5" customHeight="1">
      <c r="A48" s="75" t="s">
        <v>246</v>
      </c>
      <c r="B48" s="53"/>
      <c r="C48" s="53">
        <v>37400</v>
      </c>
      <c r="D48" s="53">
        <f t="shared" si="4"/>
        <v>37400</v>
      </c>
      <c r="E48" s="54">
        <f t="shared" si="5"/>
        <v>0</v>
      </c>
    </row>
    <row r="49" spans="1:5" s="72" customFormat="1" ht="19.5" customHeight="1">
      <c r="A49" s="74" t="s">
        <v>247</v>
      </c>
      <c r="B49" s="50">
        <v>1490</v>
      </c>
      <c r="C49" s="50">
        <v>1638</v>
      </c>
      <c r="D49" s="50">
        <f aca="true" t="shared" si="6" ref="D49:D60">C49-B49</f>
        <v>148</v>
      </c>
      <c r="E49" s="51">
        <f t="shared" si="5"/>
        <v>9.93288590604027</v>
      </c>
    </row>
    <row r="50" spans="1:226" s="4" customFormat="1" ht="19.5" customHeight="1">
      <c r="A50" s="74" t="s">
        <v>248</v>
      </c>
      <c r="B50" s="50"/>
      <c r="C50" s="53"/>
      <c r="D50" s="53">
        <f t="shared" si="6"/>
        <v>0</v>
      </c>
      <c r="E50" s="54">
        <f>IF(B50=0,0,(C50-B50)/B50*100)</f>
        <v>0</v>
      </c>
      <c r="HP50" s="3"/>
      <c r="HQ50" s="3"/>
      <c r="HR50" s="3"/>
    </row>
    <row r="51" spans="1:226" s="4" customFormat="1" ht="19.5" customHeight="1">
      <c r="A51" s="74" t="s">
        <v>249</v>
      </c>
      <c r="B51" s="50">
        <v>4030</v>
      </c>
      <c r="C51" s="50">
        <v>4030</v>
      </c>
      <c r="D51" s="53">
        <f t="shared" si="6"/>
        <v>0</v>
      </c>
      <c r="E51" s="54">
        <f>IF(B51=0,0,(C51-B51)/B51*100)</f>
        <v>0</v>
      </c>
      <c r="HP51" s="3"/>
      <c r="HQ51" s="3"/>
      <c r="HR51" s="3"/>
    </row>
    <row r="52" spans="1:5" s="72" customFormat="1" ht="19.5" customHeight="1">
      <c r="A52" s="76" t="s">
        <v>250</v>
      </c>
      <c r="B52" s="50">
        <f>SUM(B53:B54,B59,B58)</f>
        <v>45383</v>
      </c>
      <c r="C52" s="50">
        <f>SUM(C53:C54,C59,C58)</f>
        <v>29832</v>
      </c>
      <c r="D52" s="50">
        <f t="shared" si="6"/>
        <v>-15551</v>
      </c>
      <c r="E52" s="51">
        <f aca="true" t="shared" si="7" ref="E52:E60">IF(B52=0,0,D52/B52*100)</f>
        <v>-34.26613489632682</v>
      </c>
    </row>
    <row r="53" spans="1:5" s="72" customFormat="1" ht="19.5" customHeight="1">
      <c r="A53" s="76" t="s">
        <v>251</v>
      </c>
      <c r="B53" s="50">
        <v>11038</v>
      </c>
      <c r="C53" s="50">
        <v>8371</v>
      </c>
      <c r="D53" s="50">
        <f t="shared" si="6"/>
        <v>-2667</v>
      </c>
      <c r="E53" s="51">
        <f t="shared" si="7"/>
        <v>-24.161985867004894</v>
      </c>
    </row>
    <row r="54" spans="1:5" s="72" customFormat="1" ht="19.5" customHeight="1">
      <c r="A54" s="76" t="s">
        <v>252</v>
      </c>
      <c r="B54" s="50">
        <f>SUM(B55:B57)</f>
        <v>19000</v>
      </c>
      <c r="C54" s="50">
        <f>SUM(C55:C57)</f>
        <v>21458</v>
      </c>
      <c r="D54" s="50">
        <f t="shared" si="6"/>
        <v>2458</v>
      </c>
      <c r="E54" s="51">
        <f t="shared" si="7"/>
        <v>12.936842105263157</v>
      </c>
    </row>
    <row r="55" spans="1:5" s="72" customFormat="1" ht="19.5" customHeight="1">
      <c r="A55" s="78" t="s">
        <v>253</v>
      </c>
      <c r="B55" s="53"/>
      <c r="C55" s="50"/>
      <c r="D55" s="50">
        <f t="shared" si="6"/>
        <v>0</v>
      </c>
      <c r="E55" s="51">
        <f t="shared" si="7"/>
        <v>0</v>
      </c>
    </row>
    <row r="56" spans="1:5" s="72" customFormat="1" ht="19.5" customHeight="1">
      <c r="A56" s="78" t="s">
        <v>254</v>
      </c>
      <c r="B56" s="53"/>
      <c r="C56" s="50"/>
      <c r="D56" s="50">
        <f t="shared" si="6"/>
        <v>0</v>
      </c>
      <c r="E56" s="51">
        <f t="shared" si="7"/>
        <v>0</v>
      </c>
    </row>
    <row r="57" spans="1:5" s="72" customFormat="1" ht="19.5" customHeight="1">
      <c r="A57" s="78" t="s">
        <v>255</v>
      </c>
      <c r="B57" s="53">
        <v>19000</v>
      </c>
      <c r="C57" s="53">
        <f>16883+4575</f>
        <v>21458</v>
      </c>
      <c r="D57" s="53">
        <f t="shared" si="6"/>
        <v>2458</v>
      </c>
      <c r="E57" s="54">
        <f t="shared" si="7"/>
        <v>12.936842105263157</v>
      </c>
    </row>
    <row r="58" spans="1:5" s="72" customFormat="1" ht="19.5" customHeight="1">
      <c r="A58" s="74" t="s">
        <v>256</v>
      </c>
      <c r="B58" s="50">
        <v>8830</v>
      </c>
      <c r="C58" s="50"/>
      <c r="D58" s="50">
        <f t="shared" si="6"/>
        <v>-8830</v>
      </c>
      <c r="E58" s="50">
        <f t="shared" si="7"/>
        <v>-100</v>
      </c>
    </row>
    <row r="59" spans="1:5" s="4" customFormat="1" ht="19.5" customHeight="1">
      <c r="A59" s="74" t="s">
        <v>257</v>
      </c>
      <c r="B59" s="50">
        <v>6515</v>
      </c>
      <c r="C59" s="50">
        <v>3</v>
      </c>
      <c r="D59" s="50">
        <f t="shared" si="6"/>
        <v>-6512</v>
      </c>
      <c r="E59" s="51">
        <f t="shared" si="7"/>
        <v>-99.95395241749809</v>
      </c>
    </row>
    <row r="60" spans="1:5" s="4" customFormat="1" ht="19.5" customHeight="1">
      <c r="A60" s="30" t="s">
        <v>42</v>
      </c>
      <c r="B60" s="50">
        <f>B23+B52+B51</f>
        <v>64629</v>
      </c>
      <c r="C60" s="50">
        <f>C23+C52+C51</f>
        <v>89706</v>
      </c>
      <c r="D60" s="50">
        <f t="shared" si="6"/>
        <v>25077</v>
      </c>
      <c r="E60" s="51">
        <f t="shared" si="7"/>
        <v>38.80146683377431</v>
      </c>
    </row>
    <row r="63" spans="2:4" ht="14.25">
      <c r="B63" s="4">
        <f>B22-B60</f>
        <v>0</v>
      </c>
      <c r="C63" s="4">
        <f>C22-C60</f>
        <v>0</v>
      </c>
      <c r="D63" s="4">
        <f>D22-D60</f>
        <v>0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2" right="0.2" top="0.39" bottom="0.39" header="0.2" footer="0.2"/>
  <pageSetup horizontalDpi="600" verticalDpi="600" orientation="portrait" paperSize="9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showZeros="0" zoomScaleSheetLayoutView="100" workbookViewId="0" topLeftCell="A1">
      <selection activeCell="A1" sqref="A1:G1"/>
    </sheetView>
  </sheetViews>
  <sheetFormatPr defaultColWidth="9.00390625" defaultRowHeight="13.5"/>
  <cols>
    <col min="1" max="1" width="6.25390625" style="17" customWidth="1"/>
    <col min="2" max="2" width="23.625" style="18" customWidth="1"/>
    <col min="3" max="3" width="24.75390625" style="17" customWidth="1"/>
    <col min="4" max="4" width="9.625" style="19" customWidth="1"/>
    <col min="5" max="5" width="20.50390625" style="17" customWidth="1"/>
    <col min="6" max="6" width="11.00390625" style="20" customWidth="1"/>
    <col min="7" max="7" width="8.25390625" style="19" customWidth="1"/>
    <col min="8" max="16384" width="9.00390625" style="17" customWidth="1"/>
  </cols>
  <sheetData>
    <row r="1" spans="1:7" s="3" customFormat="1" ht="28.5" customHeight="1">
      <c r="A1" s="21" t="s">
        <v>258</v>
      </c>
      <c r="B1" s="60"/>
      <c r="C1" s="21"/>
      <c r="D1" s="21"/>
      <c r="E1" s="22"/>
      <c r="F1" s="23"/>
      <c r="G1" s="21"/>
    </row>
    <row r="2" spans="1:7" s="14" customFormat="1" ht="17.25" customHeight="1">
      <c r="A2" s="6" t="s">
        <v>259</v>
      </c>
      <c r="B2" s="61"/>
      <c r="C2" s="6"/>
      <c r="D2" s="25"/>
      <c r="E2" s="26"/>
      <c r="F2" s="27"/>
      <c r="G2" s="28" t="s">
        <v>2</v>
      </c>
    </row>
    <row r="3" spans="1:7" s="15" customFormat="1" ht="34.5" customHeight="1">
      <c r="A3" s="29" t="s">
        <v>45</v>
      </c>
      <c r="B3" s="30" t="s">
        <v>46</v>
      </c>
      <c r="C3" s="29" t="s">
        <v>47</v>
      </c>
      <c r="D3" s="29" t="s">
        <v>48</v>
      </c>
      <c r="E3" s="31" t="s">
        <v>49</v>
      </c>
      <c r="F3" s="32" t="s">
        <v>50</v>
      </c>
      <c r="G3" s="29" t="s">
        <v>51</v>
      </c>
    </row>
    <row r="4" spans="1:7" s="15" customFormat="1" ht="21.75" customHeight="1">
      <c r="A4" s="29" t="s">
        <v>52</v>
      </c>
      <c r="B4" s="30"/>
      <c r="C4" s="29"/>
      <c r="D4" s="29"/>
      <c r="E4" s="31"/>
      <c r="F4" s="33">
        <f>SUM(F5:F62)</f>
        <v>40628.42</v>
      </c>
      <c r="G4" s="29"/>
    </row>
    <row r="5" spans="1:7" s="59" customFormat="1" ht="21.75" customHeight="1">
      <c r="A5" s="37">
        <v>1</v>
      </c>
      <c r="B5" s="40" t="s">
        <v>59</v>
      </c>
      <c r="C5" s="62" t="s">
        <v>260</v>
      </c>
      <c r="D5" s="37">
        <v>2120802</v>
      </c>
      <c r="E5" s="38" t="s">
        <v>261</v>
      </c>
      <c r="F5" s="63">
        <v>50</v>
      </c>
      <c r="G5" s="29"/>
    </row>
    <row r="6" spans="1:7" s="59" customFormat="1" ht="21.75" customHeight="1">
      <c r="A6" s="37">
        <v>2</v>
      </c>
      <c r="B6" s="41"/>
      <c r="C6" s="62" t="s">
        <v>262</v>
      </c>
      <c r="D6" s="37">
        <v>2120802</v>
      </c>
      <c r="E6" s="38" t="s">
        <v>261</v>
      </c>
      <c r="F6" s="63">
        <v>50</v>
      </c>
      <c r="G6" s="29"/>
    </row>
    <row r="7" spans="1:7" s="16" customFormat="1" ht="21.75" customHeight="1">
      <c r="A7" s="37">
        <v>3</v>
      </c>
      <c r="B7" s="40" t="s">
        <v>64</v>
      </c>
      <c r="C7" s="62" t="s">
        <v>263</v>
      </c>
      <c r="D7" s="37">
        <v>2120805</v>
      </c>
      <c r="E7" s="38" t="s">
        <v>264</v>
      </c>
      <c r="F7" s="63">
        <v>-38.44</v>
      </c>
      <c r="G7" s="37"/>
    </row>
    <row r="8" spans="1:7" s="16" customFormat="1" ht="21.75" customHeight="1">
      <c r="A8" s="37">
        <v>4</v>
      </c>
      <c r="B8" s="41"/>
      <c r="C8" s="62" t="s">
        <v>265</v>
      </c>
      <c r="D8" s="37">
        <v>2120805</v>
      </c>
      <c r="E8" s="38" t="s">
        <v>264</v>
      </c>
      <c r="F8" s="63">
        <v>-56.35</v>
      </c>
      <c r="G8" s="37"/>
    </row>
    <row r="9" spans="1:7" s="16" customFormat="1" ht="21.75" customHeight="1">
      <c r="A9" s="37">
        <v>5</v>
      </c>
      <c r="B9" s="40" t="s">
        <v>70</v>
      </c>
      <c r="C9" s="64" t="s">
        <v>266</v>
      </c>
      <c r="D9" s="37">
        <v>2120805</v>
      </c>
      <c r="E9" s="38" t="s">
        <v>264</v>
      </c>
      <c r="F9" s="63">
        <v>-0.36</v>
      </c>
      <c r="G9" s="37"/>
    </row>
    <row r="10" spans="1:7" s="16" customFormat="1" ht="21.75" customHeight="1">
      <c r="A10" s="37">
        <v>6</v>
      </c>
      <c r="B10" s="41"/>
      <c r="C10" s="64" t="s">
        <v>267</v>
      </c>
      <c r="D10" s="37">
        <v>2120805</v>
      </c>
      <c r="E10" s="38" t="s">
        <v>264</v>
      </c>
      <c r="F10" s="63">
        <v>20</v>
      </c>
      <c r="G10" s="37"/>
    </row>
    <row r="11" spans="1:7" s="16" customFormat="1" ht="21.75" customHeight="1">
      <c r="A11" s="37">
        <v>7</v>
      </c>
      <c r="B11" s="40" t="s">
        <v>86</v>
      </c>
      <c r="C11" s="62" t="s">
        <v>268</v>
      </c>
      <c r="D11" s="37">
        <v>2120802</v>
      </c>
      <c r="E11" s="38" t="s">
        <v>261</v>
      </c>
      <c r="F11" s="63">
        <v>15</v>
      </c>
      <c r="G11" s="37"/>
    </row>
    <row r="12" spans="1:7" s="16" customFormat="1" ht="21.75" customHeight="1">
      <c r="A12" s="37">
        <v>8</v>
      </c>
      <c r="B12" s="65"/>
      <c r="C12" s="62" t="s">
        <v>269</v>
      </c>
      <c r="D12" s="37">
        <v>2120802</v>
      </c>
      <c r="E12" s="38" t="s">
        <v>261</v>
      </c>
      <c r="F12" s="63">
        <v>-5</v>
      </c>
      <c r="G12" s="37"/>
    </row>
    <row r="13" spans="1:7" s="16" customFormat="1" ht="21.75" customHeight="1">
      <c r="A13" s="37">
        <v>9</v>
      </c>
      <c r="B13" s="41"/>
      <c r="C13" s="62" t="s">
        <v>270</v>
      </c>
      <c r="D13" s="37">
        <v>2120802</v>
      </c>
      <c r="E13" s="38" t="s">
        <v>261</v>
      </c>
      <c r="F13" s="63">
        <v>-5</v>
      </c>
      <c r="G13" s="37"/>
    </row>
    <row r="14" spans="1:7" s="16" customFormat="1" ht="21.75" customHeight="1">
      <c r="A14" s="37">
        <v>10</v>
      </c>
      <c r="B14" s="40" t="s">
        <v>94</v>
      </c>
      <c r="C14" s="64" t="s">
        <v>271</v>
      </c>
      <c r="D14" s="37">
        <v>2120802</v>
      </c>
      <c r="E14" s="38" t="s">
        <v>261</v>
      </c>
      <c r="F14" s="63">
        <v>-10.3</v>
      </c>
      <c r="G14" s="37"/>
    </row>
    <row r="15" spans="1:7" s="16" customFormat="1" ht="21.75" customHeight="1">
      <c r="A15" s="37">
        <v>11</v>
      </c>
      <c r="B15" s="41"/>
      <c r="C15" s="64" t="s">
        <v>272</v>
      </c>
      <c r="D15" s="37">
        <v>2120802</v>
      </c>
      <c r="E15" s="38" t="s">
        <v>261</v>
      </c>
      <c r="F15" s="63">
        <v>5</v>
      </c>
      <c r="G15" s="37"/>
    </row>
    <row r="16" spans="1:7" s="16" customFormat="1" ht="21.75" customHeight="1">
      <c r="A16" s="37">
        <v>12</v>
      </c>
      <c r="B16" s="40" t="s">
        <v>273</v>
      </c>
      <c r="C16" s="62" t="s">
        <v>274</v>
      </c>
      <c r="D16" s="37">
        <v>2120802</v>
      </c>
      <c r="E16" s="38" t="s">
        <v>261</v>
      </c>
      <c r="F16" s="63">
        <v>-0.74</v>
      </c>
      <c r="G16" s="37"/>
    </row>
    <row r="17" spans="1:7" s="16" customFormat="1" ht="21.75" customHeight="1">
      <c r="A17" s="37">
        <v>13</v>
      </c>
      <c r="B17" s="65"/>
      <c r="C17" s="62" t="s">
        <v>275</v>
      </c>
      <c r="D17" s="37">
        <v>2120802</v>
      </c>
      <c r="E17" s="38" t="s">
        <v>261</v>
      </c>
      <c r="F17" s="63">
        <v>125</v>
      </c>
      <c r="G17" s="37"/>
    </row>
    <row r="18" spans="1:7" s="16" customFormat="1" ht="21.75" customHeight="1">
      <c r="A18" s="37">
        <v>14</v>
      </c>
      <c r="B18" s="65"/>
      <c r="C18" s="62" t="s">
        <v>276</v>
      </c>
      <c r="D18" s="37">
        <v>2120802</v>
      </c>
      <c r="E18" s="38" t="s">
        <v>261</v>
      </c>
      <c r="F18" s="63">
        <v>40</v>
      </c>
      <c r="G18" s="37"/>
    </row>
    <row r="19" spans="1:7" s="16" customFormat="1" ht="21.75" customHeight="1">
      <c r="A19" s="37">
        <v>15</v>
      </c>
      <c r="B19" s="65"/>
      <c r="C19" s="62" t="s">
        <v>277</v>
      </c>
      <c r="D19" s="37">
        <v>2120802</v>
      </c>
      <c r="E19" s="38" t="s">
        <v>261</v>
      </c>
      <c r="F19" s="63">
        <v>100</v>
      </c>
      <c r="G19" s="37"/>
    </row>
    <row r="20" spans="1:7" s="16" customFormat="1" ht="21.75" customHeight="1">
      <c r="A20" s="37">
        <v>16</v>
      </c>
      <c r="B20" s="41"/>
      <c r="C20" s="62" t="s">
        <v>278</v>
      </c>
      <c r="D20" s="37">
        <v>2120802</v>
      </c>
      <c r="E20" s="38" t="s">
        <v>261</v>
      </c>
      <c r="F20" s="63">
        <v>-0.12</v>
      </c>
      <c r="G20" s="37"/>
    </row>
    <row r="21" spans="1:7" s="16" customFormat="1" ht="21.75" customHeight="1">
      <c r="A21" s="37">
        <v>17</v>
      </c>
      <c r="B21" s="41" t="s">
        <v>279</v>
      </c>
      <c r="C21" s="62" t="s">
        <v>280</v>
      </c>
      <c r="D21" s="37">
        <v>2120802</v>
      </c>
      <c r="E21" s="38" t="s">
        <v>261</v>
      </c>
      <c r="F21" s="63">
        <v>15</v>
      </c>
      <c r="G21" s="37"/>
    </row>
    <row r="22" spans="1:7" s="16" customFormat="1" ht="21.75" customHeight="1">
      <c r="A22" s="37">
        <v>18</v>
      </c>
      <c r="B22" s="65" t="s">
        <v>99</v>
      </c>
      <c r="C22" s="62" t="s">
        <v>281</v>
      </c>
      <c r="D22" s="37">
        <v>2320498</v>
      </c>
      <c r="E22" s="38" t="s">
        <v>282</v>
      </c>
      <c r="F22" s="63">
        <v>148.66</v>
      </c>
      <c r="G22" s="37"/>
    </row>
    <row r="23" spans="1:7" s="16" customFormat="1" ht="21.75" customHeight="1">
      <c r="A23" s="37">
        <v>19</v>
      </c>
      <c r="B23" s="41"/>
      <c r="C23" s="62" t="s">
        <v>283</v>
      </c>
      <c r="D23" s="37">
        <v>2120802</v>
      </c>
      <c r="E23" s="38" t="s">
        <v>261</v>
      </c>
      <c r="F23" s="63">
        <v>-30</v>
      </c>
      <c r="G23" s="37"/>
    </row>
    <row r="24" spans="1:7" s="16" customFormat="1" ht="21.75" customHeight="1">
      <c r="A24" s="37">
        <v>20</v>
      </c>
      <c r="B24" s="65" t="s">
        <v>284</v>
      </c>
      <c r="C24" s="62" t="s">
        <v>285</v>
      </c>
      <c r="D24" s="37">
        <v>2120802</v>
      </c>
      <c r="E24" s="38" t="s">
        <v>261</v>
      </c>
      <c r="F24" s="63">
        <v>-10</v>
      </c>
      <c r="G24" s="37"/>
    </row>
    <row r="25" spans="1:7" s="16" customFormat="1" ht="21.75" customHeight="1">
      <c r="A25" s="37">
        <v>21</v>
      </c>
      <c r="B25" s="65"/>
      <c r="C25" s="62" t="s">
        <v>286</v>
      </c>
      <c r="D25" s="37">
        <v>2120802</v>
      </c>
      <c r="E25" s="38" t="s">
        <v>261</v>
      </c>
      <c r="F25" s="63">
        <v>-40</v>
      </c>
      <c r="G25" s="37"/>
    </row>
    <row r="26" spans="1:7" s="16" customFormat="1" ht="21.75" customHeight="1">
      <c r="A26" s="37">
        <v>22</v>
      </c>
      <c r="B26" s="65"/>
      <c r="C26" s="62" t="s">
        <v>287</v>
      </c>
      <c r="D26" s="37">
        <v>2120801</v>
      </c>
      <c r="E26" s="38" t="s">
        <v>288</v>
      </c>
      <c r="F26" s="63">
        <v>2820</v>
      </c>
      <c r="G26" s="37"/>
    </row>
    <row r="27" spans="1:7" s="16" customFormat="1" ht="21.75" customHeight="1">
      <c r="A27" s="37">
        <v>23</v>
      </c>
      <c r="B27" s="65"/>
      <c r="C27" s="62" t="s">
        <v>289</v>
      </c>
      <c r="D27" s="37">
        <v>2120802</v>
      </c>
      <c r="E27" s="38" t="s">
        <v>261</v>
      </c>
      <c r="F27" s="63">
        <v>-100</v>
      </c>
      <c r="G27" s="37"/>
    </row>
    <row r="28" spans="1:7" s="16" customFormat="1" ht="21.75" customHeight="1">
      <c r="A28" s="37">
        <v>24</v>
      </c>
      <c r="B28" s="65"/>
      <c r="C28" s="62" t="s">
        <v>290</v>
      </c>
      <c r="D28" s="37">
        <v>2120802</v>
      </c>
      <c r="E28" s="38" t="s">
        <v>261</v>
      </c>
      <c r="F28" s="63">
        <v>256.5</v>
      </c>
      <c r="G28" s="37"/>
    </row>
    <row r="29" spans="1:7" s="16" customFormat="1" ht="21.75" customHeight="1">
      <c r="A29" s="37">
        <v>25</v>
      </c>
      <c r="B29" s="65"/>
      <c r="C29" s="62" t="s">
        <v>291</v>
      </c>
      <c r="D29" s="37">
        <v>2120801</v>
      </c>
      <c r="E29" s="38" t="s">
        <v>288</v>
      </c>
      <c r="F29" s="63">
        <v>5</v>
      </c>
      <c r="G29" s="37"/>
    </row>
    <row r="30" spans="1:7" s="16" customFormat="1" ht="21.75" customHeight="1">
      <c r="A30" s="37">
        <v>26</v>
      </c>
      <c r="B30" s="41"/>
      <c r="C30" s="62" t="s">
        <v>292</v>
      </c>
      <c r="D30" s="37">
        <v>2290402</v>
      </c>
      <c r="E30" s="38" t="s">
        <v>293</v>
      </c>
      <c r="F30" s="63">
        <v>37400</v>
      </c>
      <c r="G30" s="37"/>
    </row>
    <row r="31" spans="1:7" s="16" customFormat="1" ht="21.75" customHeight="1">
      <c r="A31" s="37">
        <v>27</v>
      </c>
      <c r="B31" s="65" t="s">
        <v>105</v>
      </c>
      <c r="C31" s="62" t="s">
        <v>294</v>
      </c>
      <c r="D31" s="37">
        <v>2120802</v>
      </c>
      <c r="E31" s="38" t="s">
        <v>261</v>
      </c>
      <c r="F31" s="63">
        <v>30</v>
      </c>
      <c r="G31" s="37"/>
    </row>
    <row r="32" spans="1:7" s="16" customFormat="1" ht="21.75" customHeight="1">
      <c r="A32" s="37">
        <v>28</v>
      </c>
      <c r="B32" s="65"/>
      <c r="C32" s="62" t="s">
        <v>295</v>
      </c>
      <c r="D32" s="37">
        <v>2120802</v>
      </c>
      <c r="E32" s="38" t="s">
        <v>261</v>
      </c>
      <c r="F32" s="63">
        <v>-25</v>
      </c>
      <c r="G32" s="37"/>
    </row>
    <row r="33" spans="1:7" s="16" customFormat="1" ht="21.75" customHeight="1">
      <c r="A33" s="37">
        <v>29</v>
      </c>
      <c r="B33" s="41"/>
      <c r="C33" s="62" t="s">
        <v>296</v>
      </c>
      <c r="D33" s="37">
        <v>2120802</v>
      </c>
      <c r="E33" s="38" t="s">
        <v>261</v>
      </c>
      <c r="F33" s="63">
        <v>10</v>
      </c>
      <c r="G33" s="37"/>
    </row>
    <row r="34" spans="1:7" s="16" customFormat="1" ht="21.75" customHeight="1">
      <c r="A34" s="37">
        <v>30</v>
      </c>
      <c r="B34" s="65" t="s">
        <v>118</v>
      </c>
      <c r="C34" s="62" t="s">
        <v>297</v>
      </c>
      <c r="D34" s="37">
        <v>2120802</v>
      </c>
      <c r="E34" s="38" t="s">
        <v>261</v>
      </c>
      <c r="F34" s="63">
        <v>-10</v>
      </c>
      <c r="G34" s="37"/>
    </row>
    <row r="35" spans="1:7" s="16" customFormat="1" ht="21.75" customHeight="1">
      <c r="A35" s="37">
        <v>31</v>
      </c>
      <c r="B35" s="65"/>
      <c r="C35" s="62" t="s">
        <v>298</v>
      </c>
      <c r="D35" s="37">
        <v>2120802</v>
      </c>
      <c r="E35" s="38" t="s">
        <v>261</v>
      </c>
      <c r="F35" s="63">
        <v>-5</v>
      </c>
      <c r="G35" s="37"/>
    </row>
    <row r="36" spans="1:7" s="16" customFormat="1" ht="21.75" customHeight="1">
      <c r="A36" s="37">
        <v>32</v>
      </c>
      <c r="B36" s="65"/>
      <c r="C36" s="62" t="s">
        <v>299</v>
      </c>
      <c r="D36" s="37">
        <v>2120802</v>
      </c>
      <c r="E36" s="38" t="s">
        <v>261</v>
      </c>
      <c r="F36" s="63">
        <v>10</v>
      </c>
      <c r="G36" s="37"/>
    </row>
    <row r="37" spans="1:7" s="16" customFormat="1" ht="21.75" customHeight="1">
      <c r="A37" s="37">
        <v>33</v>
      </c>
      <c r="B37" s="65"/>
      <c r="C37" s="62" t="s">
        <v>300</v>
      </c>
      <c r="D37" s="37">
        <v>2120802</v>
      </c>
      <c r="E37" s="38" t="s">
        <v>261</v>
      </c>
      <c r="F37" s="63">
        <v>70</v>
      </c>
      <c r="G37" s="37"/>
    </row>
    <row r="38" spans="1:7" s="16" customFormat="1" ht="21.75" customHeight="1">
      <c r="A38" s="37">
        <v>34</v>
      </c>
      <c r="B38" s="41"/>
      <c r="C38" s="64" t="s">
        <v>301</v>
      </c>
      <c r="D38" s="37">
        <v>2120802</v>
      </c>
      <c r="E38" s="38" t="s">
        <v>261</v>
      </c>
      <c r="F38" s="63">
        <v>276.75</v>
      </c>
      <c r="G38" s="37"/>
    </row>
    <row r="39" spans="1:7" s="16" customFormat="1" ht="21.75" customHeight="1">
      <c r="A39" s="37">
        <v>35</v>
      </c>
      <c r="B39" s="40" t="s">
        <v>129</v>
      </c>
      <c r="C39" s="64" t="s">
        <v>302</v>
      </c>
      <c r="D39" s="37">
        <v>2120802</v>
      </c>
      <c r="E39" s="38" t="s">
        <v>261</v>
      </c>
      <c r="F39" s="63">
        <v>35</v>
      </c>
      <c r="G39" s="37"/>
    </row>
    <row r="40" spans="1:7" s="16" customFormat="1" ht="21.75" customHeight="1">
      <c r="A40" s="37">
        <v>36</v>
      </c>
      <c r="B40" s="65"/>
      <c r="C40" s="62" t="s">
        <v>303</v>
      </c>
      <c r="D40" s="37">
        <v>2120802</v>
      </c>
      <c r="E40" s="38" t="s">
        <v>261</v>
      </c>
      <c r="F40" s="63">
        <v>24.98</v>
      </c>
      <c r="G40" s="37"/>
    </row>
    <row r="41" spans="1:7" s="16" customFormat="1" ht="21.75" customHeight="1">
      <c r="A41" s="37">
        <v>37</v>
      </c>
      <c r="B41" s="65"/>
      <c r="C41" s="62" t="s">
        <v>304</v>
      </c>
      <c r="D41" s="37">
        <v>2120802</v>
      </c>
      <c r="E41" s="38" t="s">
        <v>261</v>
      </c>
      <c r="F41" s="63">
        <v>-80</v>
      </c>
      <c r="G41" s="37"/>
    </row>
    <row r="42" spans="1:7" s="16" customFormat="1" ht="21.75" customHeight="1">
      <c r="A42" s="37">
        <v>38</v>
      </c>
      <c r="B42" s="65"/>
      <c r="C42" s="62" t="s">
        <v>305</v>
      </c>
      <c r="D42" s="37">
        <v>2120802</v>
      </c>
      <c r="E42" s="38" t="s">
        <v>261</v>
      </c>
      <c r="F42" s="63">
        <v>-211.89</v>
      </c>
      <c r="G42" s="37"/>
    </row>
    <row r="43" spans="1:7" s="16" customFormat="1" ht="21.75" customHeight="1">
      <c r="A43" s="37">
        <v>39</v>
      </c>
      <c r="B43" s="65"/>
      <c r="C43" s="62" t="s">
        <v>306</v>
      </c>
      <c r="D43" s="37">
        <v>2120802</v>
      </c>
      <c r="E43" s="38" t="s">
        <v>261</v>
      </c>
      <c r="F43" s="63">
        <v>-30</v>
      </c>
      <c r="G43" s="37"/>
    </row>
    <row r="44" spans="1:7" s="16" customFormat="1" ht="21.75" customHeight="1">
      <c r="A44" s="37">
        <v>40</v>
      </c>
      <c r="B44" s="65"/>
      <c r="C44" s="62" t="s">
        <v>307</v>
      </c>
      <c r="D44" s="37">
        <v>2120802</v>
      </c>
      <c r="E44" s="38" t="s">
        <v>261</v>
      </c>
      <c r="F44" s="63">
        <v>-105</v>
      </c>
      <c r="G44" s="37"/>
    </row>
    <row r="45" spans="1:7" s="16" customFormat="1" ht="21.75" customHeight="1">
      <c r="A45" s="37">
        <v>41</v>
      </c>
      <c r="B45" s="65"/>
      <c r="C45" s="62" t="s">
        <v>308</v>
      </c>
      <c r="D45" s="37">
        <v>2120802</v>
      </c>
      <c r="E45" s="38" t="s">
        <v>261</v>
      </c>
      <c r="F45" s="63">
        <v>-30</v>
      </c>
      <c r="G45" s="37"/>
    </row>
    <row r="46" spans="1:7" s="16" customFormat="1" ht="21.75" customHeight="1">
      <c r="A46" s="37">
        <v>42</v>
      </c>
      <c r="B46" s="65"/>
      <c r="C46" s="62" t="s">
        <v>309</v>
      </c>
      <c r="D46" s="37">
        <v>2120802</v>
      </c>
      <c r="E46" s="38" t="s">
        <v>261</v>
      </c>
      <c r="F46" s="63">
        <v>150</v>
      </c>
      <c r="G46" s="37"/>
    </row>
    <row r="47" spans="1:7" s="16" customFormat="1" ht="21.75" customHeight="1">
      <c r="A47" s="37">
        <v>43</v>
      </c>
      <c r="B47" s="65"/>
      <c r="C47" s="62" t="s">
        <v>310</v>
      </c>
      <c r="D47" s="37">
        <v>2120802</v>
      </c>
      <c r="E47" s="38" t="s">
        <v>261</v>
      </c>
      <c r="F47" s="63">
        <v>-400</v>
      </c>
      <c r="G47" s="37"/>
    </row>
    <row r="48" spans="1:7" s="16" customFormat="1" ht="21.75" customHeight="1">
      <c r="A48" s="37">
        <v>44</v>
      </c>
      <c r="B48" s="41"/>
      <c r="C48" s="62" t="s">
        <v>311</v>
      </c>
      <c r="D48" s="37">
        <v>2120802</v>
      </c>
      <c r="E48" s="38" t="s">
        <v>261</v>
      </c>
      <c r="F48" s="63">
        <v>-10</v>
      </c>
      <c r="G48" s="37"/>
    </row>
    <row r="49" spans="1:7" s="16" customFormat="1" ht="21.75" customHeight="1">
      <c r="A49" s="37">
        <v>45</v>
      </c>
      <c r="B49" s="40" t="s">
        <v>312</v>
      </c>
      <c r="C49" s="62" t="s">
        <v>313</v>
      </c>
      <c r="D49" s="37">
        <v>2120802</v>
      </c>
      <c r="E49" s="38" t="s">
        <v>261</v>
      </c>
      <c r="F49" s="63">
        <v>100</v>
      </c>
      <c r="G49" s="37"/>
    </row>
    <row r="50" spans="1:7" s="16" customFormat="1" ht="21.75" customHeight="1">
      <c r="A50" s="37">
        <v>46</v>
      </c>
      <c r="B50" s="65"/>
      <c r="C50" s="62" t="s">
        <v>314</v>
      </c>
      <c r="D50" s="37">
        <v>2120802</v>
      </c>
      <c r="E50" s="38" t="s">
        <v>261</v>
      </c>
      <c r="F50" s="63">
        <v>14.11</v>
      </c>
      <c r="G50" s="37"/>
    </row>
    <row r="51" spans="1:7" s="16" customFormat="1" ht="21.75" customHeight="1">
      <c r="A51" s="37">
        <v>47</v>
      </c>
      <c r="B51" s="65"/>
      <c r="C51" s="62" t="s">
        <v>315</v>
      </c>
      <c r="D51" s="37">
        <v>2120802</v>
      </c>
      <c r="E51" s="38" t="s">
        <v>261</v>
      </c>
      <c r="F51" s="63">
        <v>10</v>
      </c>
      <c r="G51" s="37"/>
    </row>
    <row r="52" spans="1:7" s="16" customFormat="1" ht="21.75" customHeight="1">
      <c r="A52" s="37">
        <v>48</v>
      </c>
      <c r="B52" s="65"/>
      <c r="C52" s="62" t="s">
        <v>316</v>
      </c>
      <c r="D52" s="37">
        <v>2120802</v>
      </c>
      <c r="E52" s="38" t="s">
        <v>261</v>
      </c>
      <c r="F52" s="63">
        <v>-5</v>
      </c>
      <c r="G52" s="37"/>
    </row>
    <row r="53" spans="1:7" s="16" customFormat="1" ht="21.75" customHeight="1">
      <c r="A53" s="37">
        <v>49</v>
      </c>
      <c r="B53" s="65"/>
      <c r="C53" s="62" t="s">
        <v>317</v>
      </c>
      <c r="D53" s="37">
        <v>2120802</v>
      </c>
      <c r="E53" s="38" t="s">
        <v>261</v>
      </c>
      <c r="F53" s="63">
        <v>-3</v>
      </c>
      <c r="G53" s="37"/>
    </row>
    <row r="54" spans="1:7" s="16" customFormat="1" ht="21.75" customHeight="1">
      <c r="A54" s="37">
        <v>50</v>
      </c>
      <c r="B54" s="40" t="s">
        <v>133</v>
      </c>
      <c r="C54" s="62" t="s">
        <v>318</v>
      </c>
      <c r="D54" s="37">
        <v>2120802</v>
      </c>
      <c r="E54" s="38" t="s">
        <v>261</v>
      </c>
      <c r="F54" s="63">
        <v>-0.98</v>
      </c>
      <c r="G54" s="37"/>
    </row>
    <row r="55" spans="1:7" s="16" customFormat="1" ht="21.75" customHeight="1">
      <c r="A55" s="37">
        <v>51</v>
      </c>
      <c r="B55" s="65"/>
      <c r="C55" s="62" t="s">
        <v>319</v>
      </c>
      <c r="D55" s="37">
        <v>2120802</v>
      </c>
      <c r="E55" s="38" t="s">
        <v>261</v>
      </c>
      <c r="F55" s="63">
        <v>-8.87</v>
      </c>
      <c r="G55" s="37"/>
    </row>
    <row r="56" spans="1:7" s="16" customFormat="1" ht="21.75" customHeight="1">
      <c r="A56" s="37">
        <v>52</v>
      </c>
      <c r="B56" s="41"/>
      <c r="C56" s="62" t="s">
        <v>320</v>
      </c>
      <c r="D56" s="37">
        <v>2120805</v>
      </c>
      <c r="E56" s="38" t="s">
        <v>264</v>
      </c>
      <c r="F56" s="63">
        <v>-17.85</v>
      </c>
      <c r="G56" s="37"/>
    </row>
    <row r="57" spans="1:7" s="16" customFormat="1" ht="21.75" customHeight="1">
      <c r="A57" s="37">
        <v>53</v>
      </c>
      <c r="B57" s="40" t="s">
        <v>159</v>
      </c>
      <c r="C57" s="66" t="s">
        <v>321</v>
      </c>
      <c r="D57" s="37">
        <v>2120802</v>
      </c>
      <c r="E57" s="38" t="s">
        <v>261</v>
      </c>
      <c r="F57" s="63">
        <v>50</v>
      </c>
      <c r="G57" s="37"/>
    </row>
    <row r="58" spans="1:7" s="16" customFormat="1" ht="21.75" customHeight="1">
      <c r="A58" s="37">
        <v>54</v>
      </c>
      <c r="B58" s="65"/>
      <c r="C58" s="62" t="s">
        <v>322</v>
      </c>
      <c r="D58" s="37">
        <v>2120802</v>
      </c>
      <c r="E58" s="38" t="s">
        <v>261</v>
      </c>
      <c r="F58" s="63">
        <v>-43.68</v>
      </c>
      <c r="G58" s="37"/>
    </row>
    <row r="59" spans="1:7" s="16" customFormat="1" ht="21.75" customHeight="1">
      <c r="A59" s="37">
        <v>55</v>
      </c>
      <c r="B59" s="65"/>
      <c r="C59" s="62" t="s">
        <v>323</v>
      </c>
      <c r="D59" s="37">
        <v>2120802</v>
      </c>
      <c r="E59" s="38" t="s">
        <v>261</v>
      </c>
      <c r="F59" s="63">
        <v>100</v>
      </c>
      <c r="G59" s="37"/>
    </row>
    <row r="60" spans="1:7" s="16" customFormat="1" ht="21.75" customHeight="1">
      <c r="A60" s="37">
        <v>56</v>
      </c>
      <c r="B60" s="41"/>
      <c r="C60" s="62" t="s">
        <v>324</v>
      </c>
      <c r="D60" s="37">
        <v>2120802</v>
      </c>
      <c r="E60" s="38" t="s">
        <v>261</v>
      </c>
      <c r="F60" s="63">
        <v>10</v>
      </c>
      <c r="G60" s="37"/>
    </row>
    <row r="61" spans="1:7" s="16" customFormat="1" ht="21.75" customHeight="1">
      <c r="A61" s="37">
        <v>57</v>
      </c>
      <c r="B61" s="40" t="s">
        <v>191</v>
      </c>
      <c r="C61" s="62" t="s">
        <v>325</v>
      </c>
      <c r="D61" s="37">
        <v>2120802</v>
      </c>
      <c r="E61" s="38" t="s">
        <v>261</v>
      </c>
      <c r="F61" s="63">
        <v>-20</v>
      </c>
      <c r="G61" s="37"/>
    </row>
    <row r="62" spans="1:7" s="16" customFormat="1" ht="21.75" customHeight="1">
      <c r="A62" s="37">
        <v>58</v>
      </c>
      <c r="B62" s="41"/>
      <c r="C62" s="62" t="s">
        <v>326</v>
      </c>
      <c r="D62" s="37">
        <v>2120802</v>
      </c>
      <c r="E62" s="38" t="s">
        <v>261</v>
      </c>
      <c r="F62" s="63">
        <v>-10</v>
      </c>
      <c r="G62" s="37"/>
    </row>
  </sheetData>
  <sheetProtection/>
  <autoFilter ref="A3:H62"/>
  <mergeCells count="17">
    <mergeCell ref="A1:G1"/>
    <mergeCell ref="A4:E4"/>
    <mergeCell ref="B5:B6"/>
    <mergeCell ref="B7:B8"/>
    <mergeCell ref="B9:B10"/>
    <mergeCell ref="B11:B13"/>
    <mergeCell ref="B14:B15"/>
    <mergeCell ref="B16:B20"/>
    <mergeCell ref="B22:B23"/>
    <mergeCell ref="B24:B30"/>
    <mergeCell ref="B31:B33"/>
    <mergeCell ref="B34:B38"/>
    <mergeCell ref="B39:B48"/>
    <mergeCell ref="B49:B53"/>
    <mergeCell ref="B54:B56"/>
    <mergeCell ref="B57:B60"/>
    <mergeCell ref="B61:B62"/>
  </mergeCells>
  <printOptions horizontalCentered="1"/>
  <pageMargins left="0.2" right="0.2" top="0.22999999999999998" bottom="0.19" header="0.11805555555555555" footer="0.17"/>
  <pageSetup horizontalDpi="600" verticalDpi="600" orientation="portrait" paperSize="9" scale="98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showZeros="0" zoomScaleSheetLayoutView="100" workbookViewId="0" topLeftCell="A1">
      <selection activeCell="A1" sqref="A1:E1"/>
    </sheetView>
  </sheetViews>
  <sheetFormatPr defaultColWidth="9.00390625" defaultRowHeight="13.5"/>
  <cols>
    <col min="1" max="1" width="43.00390625" style="3" customWidth="1"/>
    <col min="2" max="3" width="13.375" style="4" customWidth="1"/>
    <col min="4" max="5" width="9.25390625" style="4" customWidth="1"/>
    <col min="6" max="223" width="9.00390625" style="3" customWidth="1"/>
  </cols>
  <sheetData>
    <row r="1" spans="1:5" ht="31.5" customHeight="1">
      <c r="A1" s="44" t="s">
        <v>327</v>
      </c>
      <c r="B1" s="45"/>
      <c r="C1" s="45"/>
      <c r="D1" s="45"/>
      <c r="E1" s="45"/>
    </row>
    <row r="2" spans="1:5" s="1" customFormat="1" ht="12">
      <c r="A2" s="6" t="s">
        <v>328</v>
      </c>
      <c r="B2" s="46"/>
      <c r="C2" s="46"/>
      <c r="D2" s="46"/>
      <c r="E2" s="28" t="s">
        <v>2</v>
      </c>
    </row>
    <row r="3" spans="1:5" s="42" customFormat="1" ht="19.5" customHeight="1">
      <c r="A3" s="29" t="s">
        <v>47</v>
      </c>
      <c r="B3" s="30" t="s">
        <v>4</v>
      </c>
      <c r="C3" s="47" t="s">
        <v>5</v>
      </c>
      <c r="D3" s="48" t="s">
        <v>6</v>
      </c>
      <c r="E3" s="48"/>
    </row>
    <row r="4" spans="1:5" s="43" customFormat="1" ht="45" customHeight="1">
      <c r="A4" s="29"/>
      <c r="B4" s="30"/>
      <c r="C4" s="47"/>
      <c r="D4" s="47" t="s">
        <v>7</v>
      </c>
      <c r="E4" s="47" t="s">
        <v>206</v>
      </c>
    </row>
    <row r="5" spans="1:5" ht="21.75" customHeight="1">
      <c r="A5" s="49" t="s">
        <v>329</v>
      </c>
      <c r="B5" s="50">
        <f>B6+B8+B9+B10+B11</f>
        <v>644</v>
      </c>
      <c r="C5" s="50">
        <f>C6+C8+C9+C10+C11</f>
        <v>644</v>
      </c>
      <c r="D5" s="50">
        <f aca="true" t="shared" si="0" ref="D5:D19">C5-B5</f>
        <v>0</v>
      </c>
      <c r="E5" s="51">
        <f aca="true" t="shared" si="1" ref="E5:E19">IF(B5=0,0,D5/B5*100)</f>
        <v>0</v>
      </c>
    </row>
    <row r="6" spans="1:5" ht="21.75" customHeight="1">
      <c r="A6" s="52" t="s">
        <v>330</v>
      </c>
      <c r="B6" s="53">
        <v>644</v>
      </c>
      <c r="C6" s="53">
        <v>644</v>
      </c>
      <c r="D6" s="53">
        <f t="shared" si="0"/>
        <v>0</v>
      </c>
      <c r="E6" s="54">
        <f t="shared" si="1"/>
        <v>0</v>
      </c>
    </row>
    <row r="7" spans="1:5" ht="21.75" customHeight="1">
      <c r="A7" s="55" t="s">
        <v>331</v>
      </c>
      <c r="B7" s="53">
        <v>644</v>
      </c>
      <c r="C7" s="53">
        <v>644</v>
      </c>
      <c r="D7" s="53">
        <f t="shared" si="0"/>
        <v>0</v>
      </c>
      <c r="E7" s="54">
        <f t="shared" si="1"/>
        <v>0</v>
      </c>
    </row>
    <row r="8" spans="1:5" ht="21.75" customHeight="1">
      <c r="A8" s="52" t="s">
        <v>332</v>
      </c>
      <c r="B8" s="53"/>
      <c r="C8" s="53"/>
      <c r="D8" s="53">
        <f t="shared" si="0"/>
        <v>0</v>
      </c>
      <c r="E8" s="54">
        <f t="shared" si="1"/>
        <v>0</v>
      </c>
    </row>
    <row r="9" spans="1:5" ht="21.75" customHeight="1">
      <c r="A9" s="52" t="s">
        <v>333</v>
      </c>
      <c r="B9" s="53"/>
      <c r="C9" s="53"/>
      <c r="D9" s="53">
        <f t="shared" si="0"/>
        <v>0</v>
      </c>
      <c r="E9" s="54">
        <f t="shared" si="1"/>
        <v>0</v>
      </c>
    </row>
    <row r="10" spans="1:5" ht="21.75" customHeight="1">
      <c r="A10" s="52" t="s">
        <v>334</v>
      </c>
      <c r="B10" s="53"/>
      <c r="C10" s="53"/>
      <c r="D10" s="53">
        <f t="shared" si="0"/>
        <v>0</v>
      </c>
      <c r="E10" s="54">
        <f t="shared" si="1"/>
        <v>0</v>
      </c>
    </row>
    <row r="11" spans="1:5" ht="21.75" customHeight="1">
      <c r="A11" s="52" t="s">
        <v>335</v>
      </c>
      <c r="B11" s="53"/>
      <c r="C11" s="53"/>
      <c r="D11" s="53">
        <f t="shared" si="0"/>
        <v>0</v>
      </c>
      <c r="E11" s="54">
        <f t="shared" si="1"/>
        <v>0</v>
      </c>
    </row>
    <row r="12" spans="1:5" ht="21.75" customHeight="1">
      <c r="A12" s="49" t="s">
        <v>12</v>
      </c>
      <c r="B12" s="53">
        <f>B13</f>
        <v>0</v>
      </c>
      <c r="C12" s="53">
        <f>C13</f>
        <v>4575</v>
      </c>
      <c r="D12" s="53">
        <f t="shared" si="0"/>
        <v>4575</v>
      </c>
      <c r="E12" s="54">
        <f t="shared" si="1"/>
        <v>0</v>
      </c>
    </row>
    <row r="13" spans="1:5" ht="21.75" customHeight="1">
      <c r="A13" s="56" t="s">
        <v>336</v>
      </c>
      <c r="B13" s="53"/>
      <c r="C13" s="53">
        <v>4575</v>
      </c>
      <c r="D13" s="53">
        <f t="shared" si="0"/>
        <v>4575</v>
      </c>
      <c r="E13" s="54">
        <f t="shared" si="1"/>
        <v>0</v>
      </c>
    </row>
    <row r="14" spans="1:5" ht="21.75" customHeight="1">
      <c r="A14" s="57" t="s">
        <v>337</v>
      </c>
      <c r="B14" s="50">
        <f>B5+B12</f>
        <v>644</v>
      </c>
      <c r="C14" s="50">
        <f>C5+C12</f>
        <v>5219</v>
      </c>
      <c r="D14" s="50">
        <f t="shared" si="0"/>
        <v>4575</v>
      </c>
      <c r="E14" s="51">
        <f t="shared" si="1"/>
        <v>710.4037267080745</v>
      </c>
    </row>
    <row r="15" spans="1:5" s="43" customFormat="1" ht="21.75" customHeight="1">
      <c r="A15" s="49" t="s">
        <v>338</v>
      </c>
      <c r="B15" s="53">
        <v>75</v>
      </c>
      <c r="C15" s="53">
        <v>75</v>
      </c>
      <c r="D15" s="53">
        <f t="shared" si="0"/>
        <v>0</v>
      </c>
      <c r="E15" s="54">
        <f t="shared" si="1"/>
        <v>0</v>
      </c>
    </row>
    <row r="16" spans="1:5" ht="21.75" customHeight="1">
      <c r="A16" s="57" t="s">
        <v>23</v>
      </c>
      <c r="B16" s="50">
        <f>B14+B15</f>
        <v>719</v>
      </c>
      <c r="C16" s="50">
        <f>C14+C15</f>
        <v>5294</v>
      </c>
      <c r="D16" s="50">
        <f t="shared" si="0"/>
        <v>4575</v>
      </c>
      <c r="E16" s="51">
        <f t="shared" si="1"/>
        <v>636.3004172461752</v>
      </c>
    </row>
    <row r="17" spans="1:5" ht="21.75" customHeight="1">
      <c r="A17" s="49" t="s">
        <v>339</v>
      </c>
      <c r="B17" s="50">
        <f>B18+B20+B21+B23+B24</f>
        <v>702</v>
      </c>
      <c r="C17" s="50">
        <f>C18+C20+C21+C23+C24</f>
        <v>5293</v>
      </c>
      <c r="D17" s="50">
        <f t="shared" si="0"/>
        <v>4591</v>
      </c>
      <c r="E17" s="51">
        <f t="shared" si="1"/>
        <v>653.9886039886039</v>
      </c>
    </row>
    <row r="18" spans="1:5" ht="21.75" customHeight="1">
      <c r="A18" s="58" t="s">
        <v>340</v>
      </c>
      <c r="B18" s="53"/>
      <c r="C18" s="53"/>
      <c r="D18" s="53">
        <f t="shared" si="0"/>
        <v>0</v>
      </c>
      <c r="E18" s="54">
        <f t="shared" si="1"/>
        <v>0</v>
      </c>
    </row>
    <row r="19" spans="1:5" ht="21.75" customHeight="1">
      <c r="A19" s="58" t="s">
        <v>341</v>
      </c>
      <c r="B19" s="53"/>
      <c r="C19" s="53"/>
      <c r="D19" s="53">
        <f t="shared" si="0"/>
        <v>0</v>
      </c>
      <c r="E19" s="54">
        <f t="shared" si="1"/>
        <v>0</v>
      </c>
    </row>
    <row r="20" spans="1:5" ht="21.75" customHeight="1">
      <c r="A20" s="58" t="s">
        <v>342</v>
      </c>
      <c r="B20" s="53"/>
      <c r="C20" s="53"/>
      <c r="D20" s="53"/>
      <c r="E20" s="54"/>
    </row>
    <row r="21" spans="1:5" ht="21.75" customHeight="1">
      <c r="A21" s="58" t="s">
        <v>343</v>
      </c>
      <c r="B21" s="53"/>
      <c r="C21" s="53"/>
      <c r="D21" s="53">
        <f aca="true" t="shared" si="2" ref="D21:D31">C21-B21</f>
        <v>0</v>
      </c>
      <c r="E21" s="54">
        <f aca="true" t="shared" si="3" ref="E21:E31">IF(B21=0,0,D21/B21*100)</f>
        <v>0</v>
      </c>
    </row>
    <row r="22" spans="1:5" ht="21.75" customHeight="1">
      <c r="A22" s="58" t="s">
        <v>344</v>
      </c>
      <c r="B22" s="50"/>
      <c r="C22" s="50"/>
      <c r="D22" s="50">
        <f t="shared" si="2"/>
        <v>0</v>
      </c>
      <c r="E22" s="51">
        <f t="shared" si="3"/>
        <v>0</v>
      </c>
    </row>
    <row r="23" spans="1:5" ht="21.75" customHeight="1">
      <c r="A23" s="58" t="s">
        <v>345</v>
      </c>
      <c r="B23" s="50"/>
      <c r="C23" s="50"/>
      <c r="D23" s="50">
        <f t="shared" si="2"/>
        <v>0</v>
      </c>
      <c r="E23" s="51">
        <f t="shared" si="3"/>
        <v>0</v>
      </c>
    </row>
    <row r="24" spans="1:5" ht="21.75" customHeight="1">
      <c r="A24" s="58" t="s">
        <v>346</v>
      </c>
      <c r="B24" s="50">
        <v>702</v>
      </c>
      <c r="C24" s="50">
        <v>5293</v>
      </c>
      <c r="D24" s="50">
        <f t="shared" si="2"/>
        <v>4591</v>
      </c>
      <c r="E24" s="51">
        <f t="shared" si="3"/>
        <v>653.9886039886039</v>
      </c>
    </row>
    <row r="25" spans="1:5" ht="21.75" customHeight="1">
      <c r="A25" s="58" t="s">
        <v>347</v>
      </c>
      <c r="B25" s="50">
        <v>702</v>
      </c>
      <c r="C25" s="50">
        <v>5293</v>
      </c>
      <c r="D25" s="50">
        <f t="shared" si="2"/>
        <v>4591</v>
      </c>
      <c r="E25" s="51">
        <f t="shared" si="3"/>
        <v>653.9886039886039</v>
      </c>
    </row>
    <row r="26" spans="1:5" ht="21.75" customHeight="1">
      <c r="A26" s="49" t="s">
        <v>348</v>
      </c>
      <c r="B26" s="50">
        <f>B27+B28</f>
        <v>0</v>
      </c>
      <c r="C26" s="50">
        <f>C27+C28</f>
        <v>0</v>
      </c>
      <c r="D26" s="50">
        <f t="shared" si="2"/>
        <v>0</v>
      </c>
      <c r="E26" s="51">
        <f t="shared" si="3"/>
        <v>0</v>
      </c>
    </row>
    <row r="27" spans="1:5" ht="21.75" customHeight="1">
      <c r="A27" s="58" t="s">
        <v>349</v>
      </c>
      <c r="B27" s="53"/>
      <c r="C27" s="53"/>
      <c r="D27" s="53">
        <f t="shared" si="2"/>
        <v>0</v>
      </c>
      <c r="E27" s="54">
        <f t="shared" si="3"/>
        <v>0</v>
      </c>
    </row>
    <row r="28" spans="1:5" ht="21.75" customHeight="1">
      <c r="A28" s="58" t="s">
        <v>350</v>
      </c>
      <c r="B28" s="53"/>
      <c r="C28" s="53"/>
      <c r="D28" s="53">
        <f t="shared" si="2"/>
        <v>0</v>
      </c>
      <c r="E28" s="54">
        <f t="shared" si="3"/>
        <v>0</v>
      </c>
    </row>
    <row r="29" spans="1:5" ht="21.75" customHeight="1">
      <c r="A29" s="57" t="s">
        <v>351</v>
      </c>
      <c r="B29" s="53">
        <f>B17+B26</f>
        <v>702</v>
      </c>
      <c r="C29" s="53">
        <f>C17+C26</f>
        <v>5293</v>
      </c>
      <c r="D29" s="53">
        <f t="shared" si="2"/>
        <v>4591</v>
      </c>
      <c r="E29" s="54">
        <f t="shared" si="3"/>
        <v>653.9886039886039</v>
      </c>
    </row>
    <row r="30" spans="1:5" ht="21.75" customHeight="1">
      <c r="A30" s="49" t="s">
        <v>352</v>
      </c>
      <c r="B30" s="53">
        <v>17</v>
      </c>
      <c r="C30" s="53">
        <v>1</v>
      </c>
      <c r="D30" s="53">
        <f t="shared" si="2"/>
        <v>-16</v>
      </c>
      <c r="E30" s="54">
        <f t="shared" si="3"/>
        <v>-94.11764705882352</v>
      </c>
    </row>
    <row r="31" spans="1:5" ht="21.75" customHeight="1">
      <c r="A31" s="57" t="s">
        <v>42</v>
      </c>
      <c r="B31" s="50">
        <f>B29+B30</f>
        <v>719</v>
      </c>
      <c r="C31" s="50">
        <f>C29+C30</f>
        <v>5294</v>
      </c>
      <c r="D31" s="50">
        <f t="shared" si="2"/>
        <v>4575</v>
      </c>
      <c r="E31" s="54">
        <f t="shared" si="3"/>
        <v>636.3004172461752</v>
      </c>
    </row>
    <row r="33" spans="2:3" ht="14.25">
      <c r="B33" s="4">
        <f>B16-B31</f>
        <v>0</v>
      </c>
      <c r="C33" s="4">
        <f>C16-C31</f>
        <v>0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39" right="0.39" top="0.39" bottom="0.39" header="0.2" footer="0.2"/>
  <pageSetup horizontalDpi="600" verticalDpi="600" orientation="portrait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SheetLayoutView="100" workbookViewId="0" topLeftCell="A1">
      <selection activeCell="A1" sqref="A1:G1"/>
    </sheetView>
  </sheetViews>
  <sheetFormatPr defaultColWidth="9.00390625" defaultRowHeight="13.5"/>
  <cols>
    <col min="1" max="1" width="6.25390625" style="17" customWidth="1"/>
    <col min="2" max="2" width="23.625" style="18" customWidth="1"/>
    <col min="3" max="3" width="24.75390625" style="17" customWidth="1"/>
    <col min="4" max="4" width="9.625" style="19" customWidth="1"/>
    <col min="5" max="5" width="17.50390625" style="17" customWidth="1"/>
    <col min="6" max="6" width="11.00390625" style="20" customWidth="1"/>
    <col min="7" max="7" width="8.25390625" style="19" customWidth="1"/>
    <col min="8" max="16384" width="9.00390625" style="17" customWidth="1"/>
  </cols>
  <sheetData>
    <row r="1" spans="1:7" s="3" customFormat="1" ht="28.5" customHeight="1">
      <c r="A1" s="21" t="s">
        <v>353</v>
      </c>
      <c r="B1" s="21"/>
      <c r="C1" s="21"/>
      <c r="D1" s="21"/>
      <c r="E1" s="22"/>
      <c r="F1" s="23"/>
      <c r="G1" s="21"/>
    </row>
    <row r="2" spans="1:7" s="14" customFormat="1" ht="17.25" customHeight="1">
      <c r="A2" s="6" t="s">
        <v>354</v>
      </c>
      <c r="B2" s="24"/>
      <c r="C2" s="6"/>
      <c r="D2" s="25"/>
      <c r="E2" s="26"/>
      <c r="F2" s="27"/>
      <c r="G2" s="28" t="s">
        <v>2</v>
      </c>
    </row>
    <row r="3" spans="1:7" s="15" customFormat="1" ht="34.5" customHeight="1">
      <c r="A3" s="29" t="s">
        <v>45</v>
      </c>
      <c r="B3" s="30" t="s">
        <v>46</v>
      </c>
      <c r="C3" s="29" t="s">
        <v>47</v>
      </c>
      <c r="D3" s="29" t="s">
        <v>48</v>
      </c>
      <c r="E3" s="31" t="s">
        <v>49</v>
      </c>
      <c r="F3" s="32" t="s">
        <v>50</v>
      </c>
      <c r="G3" s="29" t="s">
        <v>51</v>
      </c>
    </row>
    <row r="4" spans="1:7" s="15" customFormat="1" ht="21.75" customHeight="1">
      <c r="A4" s="29" t="s">
        <v>52</v>
      </c>
      <c r="B4" s="29"/>
      <c r="C4" s="29"/>
      <c r="D4" s="29"/>
      <c r="E4" s="31"/>
      <c r="F4" s="33">
        <f>SUM(F5:F7)</f>
        <v>4591</v>
      </c>
      <c r="G4" s="29"/>
    </row>
    <row r="5" spans="1:7" s="16" customFormat="1" ht="30.75" customHeight="1">
      <c r="A5" s="34">
        <v>1</v>
      </c>
      <c r="B5" s="35" t="s">
        <v>56</v>
      </c>
      <c r="C5" s="36" t="s">
        <v>355</v>
      </c>
      <c r="D5" s="37">
        <v>2239999</v>
      </c>
      <c r="E5" s="38" t="s">
        <v>356</v>
      </c>
      <c r="F5" s="39">
        <v>8</v>
      </c>
      <c r="G5" s="37"/>
    </row>
    <row r="6" spans="1:7" s="16" customFormat="1" ht="30.75" customHeight="1">
      <c r="A6" s="34">
        <v>2</v>
      </c>
      <c r="B6" s="40" t="s">
        <v>99</v>
      </c>
      <c r="C6" s="36" t="s">
        <v>357</v>
      </c>
      <c r="D6" s="37">
        <v>2230299</v>
      </c>
      <c r="E6" s="38" t="s">
        <v>358</v>
      </c>
      <c r="F6" s="39">
        <v>4550</v>
      </c>
      <c r="G6" s="37"/>
    </row>
    <row r="7" spans="1:7" s="16" customFormat="1" ht="30.75" customHeight="1">
      <c r="A7" s="34">
        <v>3</v>
      </c>
      <c r="B7" s="41"/>
      <c r="C7" s="36" t="s">
        <v>359</v>
      </c>
      <c r="D7" s="37">
        <v>2239999</v>
      </c>
      <c r="E7" s="38" t="s">
        <v>356</v>
      </c>
      <c r="F7" s="39">
        <v>33</v>
      </c>
      <c r="G7" s="37"/>
    </row>
  </sheetData>
  <sheetProtection/>
  <autoFilter ref="A3:I7"/>
  <mergeCells count="3">
    <mergeCell ref="A1:G1"/>
    <mergeCell ref="A4:E4"/>
    <mergeCell ref="B6:B7"/>
  </mergeCells>
  <printOptions horizontalCentered="1"/>
  <pageMargins left="0.2" right="0.2" top="0.22999999999999998" bottom="0.19" header="0.11805555555555555" footer="0.17"/>
  <pageSetup horizontalDpi="600" verticalDpi="600" orientation="portrait" paperSize="9" scale="98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N11" sqref="N11"/>
    </sheetView>
  </sheetViews>
  <sheetFormatPr defaultColWidth="9.00390625" defaultRowHeight="13.5"/>
  <cols>
    <col min="1" max="1" width="51.375" style="4" customWidth="1"/>
    <col min="2" max="2" width="15.75390625" style="4" customWidth="1"/>
    <col min="3" max="3" width="19.125" style="4" customWidth="1"/>
    <col min="4" max="16384" width="9.00390625" style="4" customWidth="1"/>
  </cols>
  <sheetData>
    <row r="1" spans="1:3" ht="54" customHeight="1">
      <c r="A1" s="5" t="s">
        <v>360</v>
      </c>
      <c r="B1" s="5"/>
      <c r="C1" s="5"/>
    </row>
    <row r="2" spans="1:2" s="1" customFormat="1" ht="19.5" customHeight="1">
      <c r="A2" s="6" t="s">
        <v>361</v>
      </c>
      <c r="B2" s="1" t="s">
        <v>2</v>
      </c>
    </row>
    <row r="3" spans="1:3" ht="30" customHeight="1">
      <c r="A3" s="7" t="s">
        <v>47</v>
      </c>
      <c r="B3" s="7" t="s">
        <v>362</v>
      </c>
      <c r="C3" s="7" t="s">
        <v>51</v>
      </c>
    </row>
    <row r="4" spans="1:3" ht="30" customHeight="1">
      <c r="A4" s="7" t="s">
        <v>363</v>
      </c>
      <c r="B4" s="8">
        <f>B5+B10+B15</f>
        <v>0</v>
      </c>
      <c r="C4" s="8"/>
    </row>
    <row r="5" spans="1:3" s="2" customFormat="1" ht="30" customHeight="1">
      <c r="A5" s="9" t="s">
        <v>364</v>
      </c>
      <c r="B5" s="8">
        <f>SUM(B6:B9)</f>
        <v>0</v>
      </c>
      <c r="C5" s="8"/>
    </row>
    <row r="6" spans="1:3" s="3" customFormat="1" ht="30" customHeight="1">
      <c r="A6" s="10" t="s">
        <v>365</v>
      </c>
      <c r="B6" s="11"/>
      <c r="C6" s="11"/>
    </row>
    <row r="7" spans="1:3" s="3" customFormat="1" ht="30" customHeight="1">
      <c r="A7" s="10" t="s">
        <v>366</v>
      </c>
      <c r="B7" s="11"/>
      <c r="C7" s="11"/>
    </row>
    <row r="8" spans="1:3" s="3" customFormat="1" ht="30" customHeight="1">
      <c r="A8" s="10" t="s">
        <v>367</v>
      </c>
      <c r="B8" s="11"/>
      <c r="C8" s="11"/>
    </row>
    <row r="9" spans="1:3" s="3" customFormat="1" ht="30" customHeight="1">
      <c r="A9" s="10" t="s">
        <v>368</v>
      </c>
      <c r="B9" s="11"/>
      <c r="C9" s="11"/>
    </row>
    <row r="10" spans="1:3" s="2" customFormat="1" ht="30" customHeight="1">
      <c r="A10" s="9" t="s">
        <v>369</v>
      </c>
      <c r="B10" s="8">
        <f>SUM(B11:B14)</f>
        <v>0</v>
      </c>
      <c r="C10" s="8"/>
    </row>
    <row r="11" spans="1:3" s="3" customFormat="1" ht="30" customHeight="1">
      <c r="A11" s="10" t="s">
        <v>365</v>
      </c>
      <c r="B11" s="11"/>
      <c r="C11" s="11"/>
    </row>
    <row r="12" spans="1:3" s="3" customFormat="1" ht="30" customHeight="1">
      <c r="A12" s="10" t="s">
        <v>366</v>
      </c>
      <c r="B12" s="11"/>
      <c r="C12" s="12"/>
    </row>
    <row r="13" spans="1:3" s="3" customFormat="1" ht="30" customHeight="1">
      <c r="A13" s="10" t="s">
        <v>367</v>
      </c>
      <c r="B13" s="11"/>
      <c r="C13" s="11"/>
    </row>
    <row r="14" spans="1:3" s="3" customFormat="1" ht="30" customHeight="1">
      <c r="A14" s="10" t="s">
        <v>368</v>
      </c>
      <c r="B14" s="11"/>
      <c r="C14" s="11"/>
    </row>
    <row r="15" spans="1:3" s="3" customFormat="1" ht="30" customHeight="1">
      <c r="A15" s="13" t="s">
        <v>370</v>
      </c>
      <c r="B15" s="8">
        <v>0</v>
      </c>
      <c r="C15" s="8"/>
    </row>
  </sheetData>
  <sheetProtection/>
  <mergeCells count="1">
    <mergeCell ref="A1:C1"/>
  </mergeCells>
  <printOptions horizontalCentered="1"/>
  <pageMargins left="0.5" right="0.45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易小国</cp:lastModifiedBy>
  <cp:lastPrinted>2020-09-24T06:48:33Z</cp:lastPrinted>
  <dcterms:created xsi:type="dcterms:W3CDTF">2019-04-29T03:52:03Z</dcterms:created>
  <dcterms:modified xsi:type="dcterms:W3CDTF">2023-10-12T09:32:22Z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KSOReadingLayo">
    <vt:bool>true</vt:bool>
  </property>
</Properties>
</file>