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70" firstSheet="1" activeTab="11"/>
  </bookViews>
  <sheets>
    <sheet name="封面" sheetId="1" r:id="rId1"/>
    <sheet name="目录" sheetId="2" r:id="rId2"/>
    <sheet name="公共预算平衡表" sheetId="3" r:id="rId3"/>
    <sheet name="公共预算收入执行" sheetId="4" r:id="rId4"/>
    <sheet name="公共预算支出执行" sheetId="5" r:id="rId5"/>
    <sheet name="公共预算功能科目" sheetId="6" r:id="rId6"/>
    <sheet name="公共预算经济科目" sheetId="7" r:id="rId7"/>
    <sheet name="经济科目（基本支出）" sheetId="8" r:id="rId8"/>
    <sheet name="三公" sheetId="9" r:id="rId9"/>
    <sheet name="基金平衡表" sheetId="10" r:id="rId10"/>
    <sheet name="大额支出" sheetId="11" r:id="rId11"/>
    <sheet name="国资收入" sheetId="12" r:id="rId12"/>
    <sheet name="国资支出" sheetId="13" r:id="rId13"/>
  </sheets>
  <definedNames>
    <definedName name="_xlnm.Print_Titles" localSheetId="3">'公共预算收入执行'!$1:$4</definedName>
    <definedName name="_xlnm.Print_Titles" localSheetId="6">'公共预算经济科目'!$1:$5</definedName>
    <definedName name="_xlnm.Print_Titles" localSheetId="7">'经济科目（基本支出）'!$1:$5</definedName>
    <definedName name="_xlnm.Print_Titles" localSheetId="9">'基金平衡表'!$1:$5</definedName>
    <definedName name="_xlnm.Print_Titles" localSheetId="5">'公共预算功能科目'!$1:$5</definedName>
    <definedName name="_xlnm.Print_Titles" localSheetId="10">'大额支出'!$1:$4</definedName>
    <definedName name="_xlnm._FilterDatabase" localSheetId="5" hidden="1">'公共预算功能科目'!$A$5:$IG$586</definedName>
  </definedNames>
  <calcPr fullCalcOnLoad="1" fullPrecision="0"/>
</workbook>
</file>

<file path=xl/sharedStrings.xml><?xml version="1.0" encoding="utf-8"?>
<sst xmlns="http://schemas.openxmlformats.org/spreadsheetml/2006/main" count="986" uniqueCount="823">
  <si>
    <t>附件1</t>
  </si>
  <si>
    <t>2022年佛山市三水区芦苞镇
预算执行情况表</t>
  </si>
  <si>
    <t xml:space="preserve">                                       </t>
  </si>
  <si>
    <t xml:space="preserve">目录 </t>
  </si>
  <si>
    <t>序号</t>
  </si>
  <si>
    <t>表名</t>
  </si>
  <si>
    <t>表1</t>
  </si>
  <si>
    <t>2022年佛山市三水区芦苞镇一般公共预算收支平衡表</t>
  </si>
  <si>
    <t>单位：万元</t>
  </si>
  <si>
    <t xml:space="preserve"> 项  目</t>
  </si>
  <si>
    <r>
      <t>2021</t>
    </r>
    <r>
      <rPr>
        <b/>
        <sz val="10"/>
        <rFont val="宋体"/>
        <family val="0"/>
      </rPr>
      <t>年</t>
    </r>
    <r>
      <rPr>
        <b/>
        <sz val="10"/>
        <rFont val="Times New Roman"/>
        <family val="1"/>
      </rPr>
      <t xml:space="preserve">        </t>
    </r>
    <r>
      <rPr>
        <b/>
        <sz val="10"/>
        <rFont val="宋体"/>
        <family val="0"/>
      </rPr>
      <t>决算数</t>
    </r>
  </si>
  <si>
    <r>
      <t>2022</t>
    </r>
    <r>
      <rPr>
        <b/>
        <sz val="10"/>
        <rFont val="宋体"/>
        <family val="0"/>
      </rPr>
      <t>年</t>
    </r>
    <r>
      <rPr>
        <b/>
        <sz val="10"/>
        <rFont val="Times New Roman"/>
        <family val="1"/>
      </rPr>
      <t xml:space="preserve">
</t>
    </r>
    <r>
      <rPr>
        <b/>
        <sz val="10"/>
        <rFont val="宋体"/>
        <family val="0"/>
      </rPr>
      <t>预算数</t>
    </r>
  </si>
  <si>
    <r>
      <t>2022</t>
    </r>
    <r>
      <rPr>
        <b/>
        <sz val="10"/>
        <rFont val="宋体"/>
        <family val="0"/>
      </rPr>
      <t>年</t>
    </r>
    <r>
      <rPr>
        <b/>
        <sz val="10"/>
        <rFont val="Times New Roman"/>
        <family val="1"/>
      </rPr>
      <t xml:space="preserve">
</t>
    </r>
    <r>
      <rPr>
        <b/>
        <sz val="10"/>
        <rFont val="宋体"/>
        <family val="0"/>
      </rPr>
      <t>调整预算数</t>
    </r>
  </si>
  <si>
    <r>
      <t>2022</t>
    </r>
    <r>
      <rPr>
        <b/>
        <sz val="10"/>
        <rFont val="宋体"/>
        <family val="0"/>
      </rPr>
      <t>年</t>
    </r>
    <r>
      <rPr>
        <b/>
        <sz val="10"/>
        <rFont val="Times New Roman"/>
        <family val="1"/>
      </rPr>
      <t xml:space="preserve">
</t>
    </r>
    <r>
      <rPr>
        <b/>
        <sz val="10"/>
        <rFont val="宋体"/>
        <family val="0"/>
      </rPr>
      <t>执行数</t>
    </r>
  </si>
  <si>
    <t>完成年初预算数%</t>
  </si>
  <si>
    <t>完成调整预算数%</t>
  </si>
  <si>
    <t>2022年执行数与2021年决算对比增减%</t>
  </si>
  <si>
    <t>一、地方一般公共预算收入</t>
  </si>
  <si>
    <t xml:space="preserve"> 1、税收收入</t>
  </si>
  <si>
    <t xml:space="preserve"> 2、非税收入</t>
  </si>
  <si>
    <t>二、转移性收入</t>
  </si>
  <si>
    <t xml:space="preserve"> 1、上级补助收入</t>
  </si>
  <si>
    <t xml:space="preserve">   返还性收入</t>
  </si>
  <si>
    <t xml:space="preserve">   一般性转移支付收入</t>
  </si>
  <si>
    <t xml:space="preserve">   专项转移支付收入</t>
  </si>
  <si>
    <t xml:space="preserve"> 2、债务转贷收入</t>
  </si>
  <si>
    <t xml:space="preserve"> 3、调入资金</t>
  </si>
  <si>
    <t xml:space="preserve">   从预算稳定调节基金调入</t>
  </si>
  <si>
    <t xml:space="preserve">   从政府性基金调入</t>
  </si>
  <si>
    <t xml:space="preserve"> 4、上年项目结余结转</t>
  </si>
  <si>
    <t>收入总计</t>
  </si>
  <si>
    <t xml:space="preserve">三、地方一般公共预算支出    </t>
  </si>
  <si>
    <t xml:space="preserve">四、上解支出     </t>
  </si>
  <si>
    <t xml:space="preserve"> 1、公安经费上解</t>
  </si>
  <si>
    <t xml:space="preserve"> 2、市体制税收分成上解</t>
  </si>
  <si>
    <t xml:space="preserve"> 3、出口退税上解</t>
  </si>
  <si>
    <t xml:space="preserve"> 4、教育经费上解</t>
  </si>
  <si>
    <t xml:space="preserve"> 5、省税收经费上解</t>
  </si>
  <si>
    <t xml:space="preserve"> 6、财力置换</t>
  </si>
  <si>
    <t xml:space="preserve"> 7、其他上解</t>
  </si>
  <si>
    <t>五、债务还本支出</t>
  </si>
  <si>
    <t xml:space="preserve">  地方政府一般债券还本支出</t>
  </si>
  <si>
    <t xml:space="preserve">  地方政府其他一般债务还本支出</t>
  </si>
  <si>
    <t>六、转移性支出</t>
  </si>
  <si>
    <t xml:space="preserve"> 1、安排预算稳定调节基金</t>
  </si>
  <si>
    <t xml:space="preserve"> 2、年终项目结余结转</t>
  </si>
  <si>
    <t xml:space="preserve">   上级补助项目结余结转</t>
  </si>
  <si>
    <t xml:space="preserve">   部门项目结余结转</t>
  </si>
  <si>
    <t>支出总计</t>
  </si>
  <si>
    <t>表2</t>
  </si>
  <si>
    <t>2022年佛山市三水区芦苞镇一般公共预算收入执行情况表</t>
  </si>
  <si>
    <t>项    目</t>
  </si>
  <si>
    <r>
      <t>2021</t>
    </r>
    <r>
      <rPr>
        <b/>
        <sz val="10"/>
        <rFont val="宋体"/>
        <family val="0"/>
      </rPr>
      <t>年</t>
    </r>
    <r>
      <rPr>
        <b/>
        <sz val="10"/>
        <rFont val="Times New Roman"/>
        <family val="1"/>
      </rPr>
      <t xml:space="preserve">
</t>
    </r>
    <r>
      <rPr>
        <b/>
        <sz val="10"/>
        <rFont val="宋体"/>
        <family val="0"/>
      </rPr>
      <t>决算数</t>
    </r>
  </si>
  <si>
    <t>完成年初
预算数%</t>
  </si>
  <si>
    <t>完成调整
预算数%</t>
  </si>
  <si>
    <t>一、一般公共预算收入</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</si>
  <si>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</si>
  <si>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</si>
  <si>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</si>
  <si>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</si>
  <si>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</si>
  <si>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</si>
  <si>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</si>
  <si>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</si>
  <si>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</si>
  <si>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</si>
  <si>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</si>
  <si>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</si>
  <si>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</si>
  <si>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</si>
  <si>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环境保护税</t>
  </si>
  <si>
    <t>（二）非税收入</t>
  </si>
  <si>
    <t>专项收入</t>
  </si>
  <si>
    <t xml:space="preserve">  其中：教育费附加收入</t>
  </si>
  <si>
    <t xml:space="preserve">        其他专项收入</t>
  </si>
  <si>
    <t>行政性收费收入</t>
  </si>
  <si>
    <t>罚没收入</t>
  </si>
  <si>
    <t>国有资本经营收入</t>
  </si>
  <si>
    <t>国有资源（资产）有偿使用收入</t>
  </si>
  <si>
    <t xml:space="preserve">  其中：利息收入</t>
  </si>
  <si>
    <t xml:space="preserve">             行政单位国有资产处置收入</t>
  </si>
  <si>
    <t xml:space="preserve">             行政单位国有资产出租、出借收入</t>
  </si>
  <si>
    <t xml:space="preserve">             水资源费收入</t>
  </si>
  <si>
    <t xml:space="preserve">             其他国有资源(资产)有偿使用收入</t>
  </si>
  <si>
    <t>政府住房基金收入</t>
  </si>
  <si>
    <t>其他收入</t>
  </si>
  <si>
    <t>二、上级补助收入</t>
  </si>
  <si>
    <t>返还性收入</t>
  </si>
  <si>
    <t>一般性转移支付收入</t>
  </si>
  <si>
    <t>专项转移支付收入</t>
  </si>
  <si>
    <t>三、下级上解收入</t>
  </si>
  <si>
    <t>四、债务转贷收入</t>
  </si>
  <si>
    <t>五、调入资金</t>
  </si>
  <si>
    <t>六、上年项目结余结转</t>
  </si>
  <si>
    <t>七、调入预算稳定调节金</t>
  </si>
  <si>
    <t>总收入</t>
  </si>
  <si>
    <t>表3</t>
  </si>
  <si>
    <t>2022年佛山市三水区芦苞镇一般公共预算支出执行情况表
（按功能分类）</t>
  </si>
  <si>
    <t>项目</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</si>
  <si>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</si>
  <si>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</si>
  <si>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</si>
  <si>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</si>
  <si>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</si>
  <si>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</si>
  <si>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</si>
  <si>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</si>
  <si>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</si>
  <si>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</si>
  <si>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</si>
  <si>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</si>
  <si>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</si>
  <si>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</si>
  <si>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</si>
  <si>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</si>
  <si>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</si>
  <si>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</si>
  <si>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</si>
  <si>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</si>
  <si>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</si>
  <si>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</si>
  <si>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</si>
  <si>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</si>
  <si>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</si>
  <si>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本年支出小计</t>
  </si>
  <si>
    <t>二十六、返还性支出</t>
  </si>
  <si>
    <t>二十七、一般性转移支付</t>
  </si>
  <si>
    <t>二十八、专项转移支付</t>
  </si>
  <si>
    <t>二十九、上解上级支出</t>
  </si>
  <si>
    <t>三十、债务还本支出</t>
  </si>
  <si>
    <t>三十一、增设预算周转金</t>
  </si>
  <si>
    <t>三十二、补充预算稳定调节基金</t>
  </si>
  <si>
    <t>三十三、年终项目结余结转</t>
  </si>
  <si>
    <t>其中：上级补助项目结余结转</t>
  </si>
  <si>
    <t xml:space="preserve">      部门项目结余结转</t>
  </si>
  <si>
    <t>表4</t>
  </si>
  <si>
    <t>2022年佛山市三水区芦苞镇一般公共预算支出情况表
（按功能分类）</t>
  </si>
  <si>
    <t>2022年
预算数</t>
  </si>
  <si>
    <t>2022年
执行数</t>
  </si>
  <si>
    <t>对比
增减%</t>
  </si>
  <si>
    <t>一般公共预算支出合计</t>
  </si>
  <si>
    <t>一、一般公共服务</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</si>
  <si>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</si>
  <si>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</si>
  <si>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</si>
  <si>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</si>
  <si>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</si>
  <si>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</si>
  <si>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</si>
  <si>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其他人大事务</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</si>
  <si>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</si>
  <si>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</si>
  <si>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</si>
  <si>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</si>
  <si>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</si>
  <si>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</si>
  <si>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政府-机关服务</t>
  </si>
  <si>
    <t xml:space="preserve">      专项业务活动</t>
  </si>
  <si>
    <t xml:space="preserve">      法制建设</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</si>
  <si>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</si>
  <si>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</si>
  <si>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</si>
  <si>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</si>
  <si>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</si>
  <si>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社会事业发展规划</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</si>
  <si>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</si>
  <si>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</si>
  <si>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</si>
  <si>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</si>
  <si>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</si>
  <si>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</si>
  <si>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</si>
  <si>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</si>
  <si>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财政国库业务</t>
  </si>
  <si>
    <t xml:space="preserve">      其他财政事务支出</t>
  </si>
  <si>
    <t xml:space="preserve">    税收事务</t>
  </si>
  <si>
    <t xml:space="preserve">      税务办案</t>
  </si>
  <si>
    <t xml:space="preserve">      代扣代收代征税款手续费</t>
  </si>
  <si>
    <t xml:space="preserve">      其他税收事务支出</t>
  </si>
  <si>
    <t xml:space="preserve">    审计事务</t>
  </si>
  <si>
    <t xml:space="preserve">      审计业务</t>
  </si>
  <si>
    <t xml:space="preserve">      信息化建设</t>
  </si>
  <si>
    <t xml:space="preserve">      其他审计事务支出</t>
  </si>
  <si>
    <t xml:space="preserve">    海关事务</t>
  </si>
  <si>
    <t xml:space="preserve">      其他海关事务支出</t>
  </si>
  <si>
    <t xml:space="preserve">    人力资源事务</t>
  </si>
  <si>
    <t xml:space="preserve">      一般行政管理事业</t>
  </si>
  <si>
    <t xml:space="preserve">    纪检监察事务</t>
  </si>
  <si>
    <t xml:space="preserve">      其他纪检监察事务支出</t>
  </si>
  <si>
    <t xml:space="preserve">    商贸事务</t>
  </si>
  <si>
    <t xml:space="preserve">      对外贸易管理</t>
  </si>
  <si>
    <t xml:space="preserve">      招商引资</t>
  </si>
  <si>
    <t xml:space="preserve">      其他商贸事务支出</t>
  </si>
  <si>
    <t xml:space="preserve">    知识产权事务</t>
  </si>
  <si>
    <t xml:space="preserve">      知识产权宏观管理</t>
  </si>
  <si>
    <t xml:space="preserve">    港澳台侨事务</t>
  </si>
  <si>
    <t xml:space="preserve">      华侨事务</t>
  </si>
  <si>
    <t xml:space="preserve">      其他港澳台侨事务支出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</si>
  <si>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</si>
  <si>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</si>
  <si>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</si>
  <si>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</si>
  <si>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</si>
  <si>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</si>
  <si>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</si>
  <si>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</si>
  <si>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</si>
  <si>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</si>
  <si>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</si>
  <si>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</si>
  <si>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</si>
  <si>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</si>
  <si>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</si>
  <si>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</si>
  <si>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</si>
  <si>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市场监督管理事务</t>
  </si>
  <si>
    <t xml:space="preserve">      一般管理事务</t>
  </si>
  <si>
    <t xml:space="preserve">      其他市场监督事务支出</t>
  </si>
  <si>
    <t xml:space="preserve">    其他一般公共服务支出</t>
  </si>
  <si>
    <t xml:space="preserve">      国家赔偿费用支出</t>
  </si>
  <si>
    <t xml:space="preserve">      其他一般公共服务支出</t>
  </si>
  <si>
    <t>二、国防支出</t>
  </si>
  <si>
    <t xml:space="preserve">    国防动员</t>
  </si>
  <si>
    <t xml:space="preserve">      兵役征集</t>
  </si>
  <si>
    <t xml:space="preserve">      人民防空</t>
  </si>
  <si>
    <t xml:space="preserve">      预备役部队</t>
  </si>
  <si>
    <t xml:space="preserve">      民兵</t>
  </si>
  <si>
    <t>三、公共安全支出</t>
  </si>
  <si>
    <t xml:space="preserve">    武装警察</t>
  </si>
  <si>
    <t xml:space="preserve">      内卫</t>
  </si>
  <si>
    <t xml:space="preserve">      消防</t>
  </si>
  <si>
    <t xml:space="preserve">      其他武装警察支出</t>
  </si>
  <si>
    <t xml:space="preserve">    武装警察部队</t>
  </si>
  <si>
    <t xml:space="preserve">      武装警察部队</t>
  </si>
  <si>
    <t xml:space="preserve">    公安</t>
  </si>
  <si>
    <t xml:space="preserve">      治安管理</t>
  </si>
  <si>
    <t xml:space="preserve">      国内安全保卫</t>
  </si>
  <si>
    <t xml:space="preserve">      刑事侦查</t>
  </si>
  <si>
    <t xml:space="preserve">      经济犯罪侦查</t>
  </si>
  <si>
    <t xml:space="preserve">      出入境管理</t>
  </si>
  <si>
    <t xml:space="preserve">      防范和处理邪教犯罪</t>
  </si>
  <si>
    <t xml:space="preserve">      禁毒管理</t>
  </si>
  <si>
    <t xml:space="preserve">      道路交通管理</t>
  </si>
  <si>
    <t xml:space="preserve">      居民身份证管理</t>
  </si>
  <si>
    <t xml:space="preserve">      网络运行及维护</t>
  </si>
  <si>
    <t xml:space="preserve">      拘押收教场所管理</t>
  </si>
  <si>
    <t xml:space="preserve">      执行法案</t>
  </si>
  <si>
    <t xml:space="preserve">      其他公安支出</t>
  </si>
  <si>
    <t xml:space="preserve">    检察</t>
  </si>
  <si>
    <t xml:space="preserve">      查办和预防职务犯罪</t>
  </si>
  <si>
    <t xml:space="preserve">      侦查监督</t>
  </si>
  <si>
    <t xml:space="preserve">      其他检察支出</t>
  </si>
  <si>
    <t xml:space="preserve">    法院</t>
  </si>
  <si>
    <t xml:space="preserve">      案件审判</t>
  </si>
  <si>
    <t xml:space="preserve">      其他法院支出</t>
  </si>
  <si>
    <t xml:space="preserve">    司法</t>
  </si>
  <si>
    <t xml:space="preserve">      基层司法业务</t>
  </si>
  <si>
    <t xml:space="preserve">      普法宣传</t>
  </si>
  <si>
    <t xml:space="preserve">      律师公证管理</t>
  </si>
  <si>
    <t xml:space="preserve">      法律援助</t>
  </si>
  <si>
    <t xml:space="preserve">      社区矫正</t>
  </si>
  <si>
    <t xml:space="preserve">      其他司法支出</t>
  </si>
  <si>
    <t xml:space="preserve">    其他公共安全支出</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</si>
  <si>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</si>
  <si>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</si>
  <si>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</si>
  <si>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</si>
  <si>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</si>
  <si>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</si>
  <si>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</si>
  <si>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</si>
  <si>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</si>
  <si>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</si>
  <si>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</si>
  <si>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</si>
  <si>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中专教育</t>
  </si>
  <si>
    <t xml:space="preserve">      技校教育</t>
  </si>
  <si>
    <t xml:space="preserve">      其他职业教育支出</t>
  </si>
  <si>
    <t xml:space="preserve">    成人教育</t>
  </si>
  <si>
    <t xml:space="preserve">      成人广播电视教育</t>
  </si>
  <si>
    <t xml:space="preserve">    特殊教育</t>
  </si>
  <si>
    <t xml:space="preserve">      特殊学校教育</t>
  </si>
  <si>
    <t xml:space="preserve">    进修及培训</t>
  </si>
  <si>
    <t xml:space="preserve">      教师进修</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</si>
  <si>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</si>
  <si>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</si>
  <si>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</si>
  <si>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</si>
  <si>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</si>
  <si>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</si>
  <si>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</si>
  <si>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</si>
  <si>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五、科学技术支出</t>
  </si>
  <si>
    <t xml:space="preserve">    科学技术管理事务</t>
  </si>
  <si>
    <t xml:space="preserve">      其他科学技术管理事务支出</t>
  </si>
  <si>
    <t xml:space="preserve">    应用研究</t>
  </si>
  <si>
    <t xml:space="preserve">      社会公益研究</t>
  </si>
  <si>
    <t xml:space="preserve">      其他应用研究</t>
  </si>
  <si>
    <t xml:space="preserve">    技术研究与开发</t>
  </si>
  <si>
    <t xml:space="preserve">      应用技术研究与开发</t>
  </si>
  <si>
    <t xml:space="preserve">      产业技术研究与开发</t>
  </si>
  <si>
    <t xml:space="preserve">      其他技术研究与开发支出</t>
  </si>
  <si>
    <t xml:space="preserve">    科技条件与服务</t>
  </si>
  <si>
    <t xml:space="preserve">      科技-机构运行</t>
  </si>
  <si>
    <t xml:space="preserve">      技术创新服务体系</t>
  </si>
  <si>
    <t xml:space="preserve">      科技条件专项</t>
  </si>
  <si>
    <t xml:space="preserve">      其他科技条件与服务支出</t>
  </si>
  <si>
    <t xml:space="preserve">    社会科学</t>
  </si>
  <si>
    <t xml:space="preserve">      其他社会科学支出</t>
  </si>
  <si>
    <t xml:space="preserve">    科学技术普及</t>
  </si>
  <si>
    <t xml:space="preserve">      其他科学技术普及支出</t>
  </si>
  <si>
    <t xml:space="preserve">    科技交流与合作</t>
  </si>
  <si>
    <t xml:space="preserve">      其他科技交流与合作支出</t>
  </si>
  <si>
    <t xml:space="preserve">    科技重大项目</t>
  </si>
  <si>
    <t xml:space="preserve">      科技重大专项</t>
  </si>
  <si>
    <t xml:space="preserve">    其他科学技术支出</t>
  </si>
  <si>
    <t xml:space="preserve">      科技奖励</t>
  </si>
  <si>
    <t xml:space="preserve">      其他科学技术支出</t>
  </si>
  <si>
    <t>六、文化旅游体育与传媒支出</t>
  </si>
  <si>
    <t xml:space="preserve">    文化和旅游</t>
  </si>
  <si>
    <t xml:space="preserve">      图书馆</t>
  </si>
  <si>
    <t xml:space="preserve">      文化活动</t>
  </si>
  <si>
    <t xml:space="preserve">      群众文化</t>
  </si>
  <si>
    <t xml:space="preserve">      文化创作与保护</t>
  </si>
  <si>
    <t xml:space="preserve">      文化市场管理</t>
  </si>
  <si>
    <t xml:space="preserve">      旅游宣传</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</si>
  <si>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</si>
  <si>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</si>
  <si>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</si>
  <si>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</si>
  <si>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</si>
  <si>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</si>
  <si>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</si>
  <si>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其他体育支出</t>
  </si>
  <si>
    <t xml:space="preserve">    新闻出版广播影视支出</t>
  </si>
  <si>
    <t xml:space="preserve">      其他新闻出版广播影视支出</t>
  </si>
  <si>
    <t xml:space="preserve">    其他文化体育与传媒支出</t>
  </si>
  <si>
    <t xml:space="preserve">      文化产业发展专项支出</t>
  </si>
  <si>
    <t xml:space="preserve">      其他文化体育与传媒支出</t>
  </si>
  <si>
    <t>七、社会保障和就业</t>
  </si>
  <si>
    <t xml:space="preserve">    人力资源和社会保障管理事务</t>
  </si>
  <si>
    <t xml:space="preserve">      就业管理事务</t>
  </si>
  <si>
    <t xml:space="preserve">      社会保险业务管理事务</t>
  </si>
  <si>
    <t xml:space="preserve">      社会保险经办机构</t>
  </si>
  <si>
    <t xml:space="preserve">      劳动关系和维权</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</si>
  <si>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</si>
  <si>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</si>
  <si>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</si>
  <si>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</si>
  <si>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</si>
  <si>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</si>
  <si>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</si>
  <si>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</si>
  <si>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</si>
  <si>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</si>
  <si>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</si>
  <si>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</si>
  <si>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</si>
  <si>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其他企业改革发展补助</t>
  </si>
  <si>
    <t xml:space="preserve">    就业补助</t>
  </si>
  <si>
    <t xml:space="preserve">      就业创业服务支出</t>
  </si>
  <si>
    <t xml:space="preserve">      职业培训补贴</t>
  </si>
  <si>
    <t xml:space="preserve">      职业技能鉴定补贴</t>
  </si>
  <si>
    <t xml:space="preserve">      高技能人才培养补助</t>
  </si>
  <si>
    <t xml:space="preserve">      求职创业补贴</t>
  </si>
  <si>
    <t xml:space="preserve">      其他就业补助支出</t>
  </si>
  <si>
    <t xml:space="preserve">    抚恤</t>
  </si>
  <si>
    <t xml:space="preserve">      死亡抚恤</t>
  </si>
  <si>
    <t xml:space="preserve">      在乡复员、退伍军人生活补助</t>
  </si>
  <si>
    <t xml:space="preserve">      优抚事业单位支出</t>
  </si>
  <si>
    <t xml:space="preserve">      义务兵有待</t>
  </si>
  <si>
    <t xml:space="preserve">      农村籍退役士兵老年生活补助</t>
  </si>
  <si>
    <t xml:space="preserve">      其他优抚支出</t>
  </si>
  <si>
    <t xml:space="preserve">    退役安置</t>
  </si>
  <si>
    <t xml:space="preserve">      退役士兵安置</t>
  </si>
  <si>
    <t xml:space="preserve">      军队移交政府离退休人员安置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</si>
  <si>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</si>
  <si>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</si>
  <si>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</si>
  <si>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</si>
  <si>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</si>
  <si>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</si>
  <si>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</si>
  <si>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</si>
  <si>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</si>
  <si>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</si>
  <si>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</si>
  <si>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机关服务</t>
  </si>
  <si>
    <t xml:space="preserve">      残疾人康复</t>
  </si>
  <si>
    <t xml:space="preserve">      残疾人生活和护理补贴</t>
  </si>
  <si>
    <t xml:space="preserve">      残疾人就业和扶贫</t>
  </si>
  <si>
    <t xml:space="preserve">      残疾人体育</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</si>
  <si>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</si>
  <si>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</si>
  <si>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</si>
  <si>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</si>
  <si>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</si>
  <si>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</si>
  <si>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</si>
  <si>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农村五保供养支出</t>
  </si>
  <si>
    <t xml:space="preserve">    特困人员救助供养</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</si>
  <si>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</si>
  <si>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</si>
  <si>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</si>
  <si>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</si>
  <si>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</si>
  <si>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财政对城乡居民基本养老保险基金的补助</t>
  </si>
  <si>
    <t xml:space="preserve">      财政对其他基本养老保险基金的补助</t>
  </si>
  <si>
    <t xml:space="preserve">    退役军人管理事务</t>
  </si>
  <si>
    <t xml:space="preserve">      拥军优属</t>
  </si>
  <si>
    <t xml:space="preserve">    其他社会保障和就业支出</t>
  </si>
  <si>
    <t xml:space="preserve">      其他社会保障和就业支出</t>
  </si>
  <si>
    <t>八、卫生健康支出</t>
  </si>
  <si>
    <t xml:space="preserve">   卫生健康管理事务</t>
  </si>
  <si>
    <t xml:space="preserve">      其他卫生健康管理事务支出</t>
  </si>
  <si>
    <t xml:space="preserve">    公立医院</t>
  </si>
  <si>
    <t xml:space="preserve">      综合医院</t>
  </si>
  <si>
    <t xml:space="preserve">      处理医疗欠费</t>
  </si>
  <si>
    <t xml:space="preserve">      其他公立医院支出</t>
  </si>
  <si>
    <t xml:space="preserve">    基层医疗卫生机构</t>
  </si>
  <si>
    <t xml:space="preserve">      城市社区卫生机构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</si>
  <si>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</si>
  <si>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</si>
  <si>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</si>
  <si>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</si>
  <si>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</si>
  <si>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</si>
  <si>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</si>
  <si>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</si>
  <si>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</si>
  <si>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</si>
  <si>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</si>
  <si>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</si>
  <si>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</si>
  <si>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</si>
  <si>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</si>
  <si>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</si>
  <si>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</si>
  <si>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</si>
  <si>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</si>
  <si>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</si>
  <si>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</si>
  <si>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</si>
  <si>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</si>
  <si>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</si>
  <si>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t>
  </si>
  <si>
    <t xml:space="preserve">    财政对基本医疗保险基金的补助</t>
  </si>
  <si>
    <t xml:space="preserve">      财政对城乡居民医疗保险基金的补助</t>
  </si>
  <si>
    <t xml:space="preserve">    医疗救助</t>
  </si>
  <si>
    <t xml:space="preserve">      城乡医疗救助</t>
  </si>
  <si>
    <t xml:space="preserve">      疾病应急救助</t>
  </si>
  <si>
    <t xml:space="preserve">      其他医疗保障</t>
  </si>
  <si>
    <t xml:space="preserve">    优抚对象医疗</t>
  </si>
  <si>
    <t xml:space="preserve">      优抚对象医疗救助</t>
  </si>
  <si>
    <t xml:space="preserve">      其他优抚对象医疗支出</t>
  </si>
  <si>
    <t xml:space="preserve">    其他医疗卫生与计划生育支出</t>
  </si>
  <si>
    <t xml:space="preserve">      其他医疗卫生与计划生育支出</t>
  </si>
  <si>
    <t>九、节能环保支出</t>
  </si>
  <si>
    <t xml:space="preserve">    环境保护管理事务</t>
  </si>
  <si>
    <t xml:space="preserve">      环境保护宣传</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</si>
  <si>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</si>
  <si>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</si>
  <si>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</si>
  <si>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</si>
  <si>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</si>
  <si>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</si>
  <si>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排污费安排的支出</t>
  </si>
  <si>
    <t xml:space="preserve">      其他污染防治支出</t>
  </si>
  <si>
    <t xml:space="preserve">    自然生态保护</t>
  </si>
  <si>
    <t xml:space="preserve">      农村环境保护</t>
  </si>
  <si>
    <t xml:space="preserve">    能源节约利用</t>
  </si>
  <si>
    <t xml:space="preserve">    污染减排</t>
  </si>
  <si>
    <t xml:space="preserve">      环境执法监察</t>
  </si>
  <si>
    <t xml:space="preserve">      环境监测与信息</t>
  </si>
  <si>
    <t xml:space="preserve">      减排专项支出</t>
  </si>
  <si>
    <t xml:space="preserve">    可再生能源</t>
  </si>
  <si>
    <t xml:space="preserve">    江河湖库流域治理与保护</t>
  </si>
  <si>
    <t xml:space="preserve">      其他江河湖库流域治理与保护</t>
  </si>
  <si>
    <t xml:space="preserve">    其他节能环保支出</t>
  </si>
  <si>
    <t>十、城乡社区支出</t>
  </si>
  <si>
    <t xml:space="preserve">      城乡社区管理事务</t>
  </si>
  <si>
    <t xml:space="preserve">        行政运行</t>
  </si>
  <si>
    <t xml:space="preserve">        一般行政管理事务</t>
  </si>
  <si>
    <t xml:space="preserve">        机关服务</t>
  </si>
  <si>
    <t xml:space="preserve">        城管执法</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</si>
  <si>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</si>
  <si>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</si>
  <si>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</si>
  <si>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</si>
  <si>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</si>
  <si>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</si>
  <si>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</si>
  <si>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廉租住房</t>
  </si>
  <si>
    <t xml:space="preserve">      其他城乡社区支出</t>
  </si>
  <si>
    <t>十一、农林水支出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</si>
  <si>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</si>
  <si>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</si>
  <si>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</si>
  <si>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</si>
  <si>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</si>
  <si>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</si>
  <si>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</si>
  <si>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</si>
  <si>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</si>
  <si>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农业生产支持补贴</t>
  </si>
  <si>
    <t xml:space="preserve">        农业生产资料与技术补贴</t>
  </si>
  <si>
    <t xml:space="preserve">        农业生产保险补贴</t>
  </si>
  <si>
    <t xml:space="preserve">        农业组织化与产业化经营</t>
  </si>
  <si>
    <t xml:space="preserve">        农产品加工与促销</t>
  </si>
  <si>
    <t xml:space="preserve">        农业资源保护修复与利用</t>
  </si>
  <si>
    <t xml:space="preserve">        成品油价格改革对渔业的补贴</t>
  </si>
  <si>
    <t xml:space="preserve">        对高校毕业生到基层任职补助</t>
  </si>
  <si>
    <t xml:space="preserve">        其他农业支出</t>
  </si>
  <si>
    <t xml:space="preserve">      林业和草原</t>
  </si>
  <si>
    <t xml:space="preserve">        林业事业机构</t>
  </si>
  <si>
    <t xml:space="preserve">        森林培育</t>
  </si>
  <si>
    <t xml:space="preserve">        森林资源管理</t>
  </si>
  <si>
    <t xml:space="preserve">        森林生态效益补偿</t>
  </si>
  <si>
    <t xml:space="preserve">        湿地保护</t>
  </si>
  <si>
    <t xml:space="preserve">        防灾减灾</t>
  </si>
  <si>
    <t xml:space="preserve">        其他林业和草原支出</t>
  </si>
  <si>
    <t xml:space="preserve">      水利</t>
  </si>
  <si>
    <t xml:space="preserve">        水利工程建设</t>
  </si>
  <si>
    <t xml:space="preserve">        水利前期工作</t>
  </si>
  <si>
    <t xml:space="preserve">        水土保持</t>
  </si>
  <si>
    <t xml:space="preserve">        水资源节约管理与保护</t>
  </si>
  <si>
    <t xml:space="preserve">        防汛</t>
  </si>
  <si>
    <t xml:space="preserve">        农田水利</t>
  </si>
  <si>
    <t xml:space="preserve">        大中型水库移民后期扶持专项支出</t>
  </si>
  <si>
    <t xml:space="preserve">        水资源费安排的支出</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</si>
  <si>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</si>
  <si>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</si>
  <si>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</si>
  <si>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</si>
  <si>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</si>
  <si>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</si>
  <si>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</si>
  <si>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</si>
  <si>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其他农村综合改革支出</t>
  </si>
  <si>
    <t xml:space="preserve">      普惠金融发展支出</t>
  </si>
  <si>
    <t xml:space="preserve">        农业保险保费补贴</t>
  </si>
  <si>
    <t xml:space="preserve">      其他农林水支出</t>
  </si>
  <si>
    <t>十二、交通运输支出</t>
  </si>
  <si>
    <t xml:space="preserve">      公路水路运输</t>
  </si>
  <si>
    <t xml:space="preserve">        公路建设</t>
  </si>
  <si>
    <t xml:space="preserve">        公路养护</t>
  </si>
  <si>
    <t xml:space="preserve">        公路和运输信息化建设</t>
  </si>
  <si>
    <t xml:space="preserve">        公路和运输安全</t>
  </si>
  <si>
    <t xml:space="preserve">        公路运输管理</t>
  </si>
  <si>
    <t xml:space="preserve">        取消政府还贷二级公路收费专项支出</t>
  </si>
  <si>
    <t xml:space="preserve">        其他公路水路运输支出</t>
  </si>
  <si>
    <t xml:space="preserve">      成品油价格改革对交通运输的补贴</t>
  </si>
  <si>
    <t xml:space="preserve">        对城市公交的补贴</t>
  </si>
  <si>
    <t xml:space="preserve">        对出租车的补贴</t>
  </si>
  <si>
    <t xml:space="preserve">        成品油价格改革补贴其他支出</t>
  </si>
  <si>
    <t xml:space="preserve">      车辆购置税支出</t>
  </si>
  <si>
    <t xml:space="preserve">        车辆购置税用于公路等基础设施建设支出</t>
  </si>
  <si>
    <t xml:space="preserve">      其他交通运输支出</t>
  </si>
  <si>
    <t xml:space="preserve">        公共交通运营补助</t>
  </si>
  <si>
    <t xml:space="preserve">        其他交通运输支出</t>
  </si>
  <si>
    <t>十三、资源勘探信息等支出</t>
  </si>
  <si>
    <t xml:space="preserve">      制造业</t>
  </si>
  <si>
    <t xml:space="preserve">        其他制造业支出</t>
  </si>
  <si>
    <t xml:space="preserve">      工业和信息产业监管</t>
  </si>
  <si>
    <t xml:space="preserve">        无线电监管</t>
  </si>
  <si>
    <t xml:space="preserve">        其他工业和信息产业监管支出</t>
  </si>
  <si>
    <t xml:space="preserve">      安全生产监管</t>
  </si>
  <si>
    <t xml:space="preserve">        安全监管监察专项</t>
  </si>
  <si>
    <t xml:space="preserve">        应急救援支出</t>
  </si>
  <si>
    <t xml:space="preserve">        其他安全生产监管支出</t>
  </si>
  <si>
    <t xml:space="preserve">      国有资产监管</t>
  </si>
  <si>
    <t xml:space="preserve">        其他国有资产监管支出</t>
  </si>
  <si>
    <t xml:space="preserve">      支持中小企业发展和管理支出</t>
  </si>
  <si>
    <t xml:space="preserve">        科技型中小企业技术创新基金</t>
  </si>
  <si>
    <t xml:space="preserve">        其他支持中小企业发展和管理支出</t>
  </si>
  <si>
    <t xml:space="preserve">      其他资源勘探信息等支出</t>
  </si>
  <si>
    <t xml:space="preserve">        其他资源勘探信息等支出</t>
  </si>
  <si>
    <t>十四、商业服务业等支出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</si>
  <si>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</si>
  <si>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</si>
  <si>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</si>
  <si>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</si>
  <si>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</si>
  <si>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</si>
  <si>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</si>
  <si>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</si>
  <si>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</si>
  <si>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十五、金融支出</t>
  </si>
  <si>
    <t xml:space="preserve">      其他金融发展支出</t>
  </si>
  <si>
    <t xml:space="preserve">      其他金融支出</t>
  </si>
  <si>
    <t>十六、援助其他地区支出</t>
  </si>
  <si>
    <t xml:space="preserve">      文化体育与传媒</t>
  </si>
  <si>
    <t xml:space="preserve">      其他支出</t>
  </si>
  <si>
    <t>十七、自然资源海洋气象等支出</t>
  </si>
  <si>
    <t xml:space="preserve">      自然资源事务等支出</t>
  </si>
  <si>
    <t xml:space="preserve">        国土资源规划及管理</t>
  </si>
  <si>
    <t xml:space="preserve">        土地资源调查</t>
  </si>
  <si>
    <t xml:space="preserve">        土地资源利用与保护</t>
  </si>
  <si>
    <t xml:space="preserve">        土地资源储备支出</t>
  </si>
  <si>
    <t xml:space="preserve">        国土整治</t>
  </si>
  <si>
    <t xml:space="preserve">        其他国土资源事务支出</t>
  </si>
  <si>
    <t xml:space="preserve">      气象事务</t>
  </si>
  <si>
    <t xml:space="preserve">        气象事业机构</t>
  </si>
  <si>
    <t xml:space="preserve">        气象信息传输及管理</t>
  </si>
  <si>
    <t xml:space="preserve">        气象服务</t>
  </si>
  <si>
    <t xml:space="preserve">        气象装备保障维护</t>
  </si>
  <si>
    <t xml:space="preserve">        其他气象事务支出</t>
  </si>
  <si>
    <t>十八、住房保障支出</t>
  </si>
  <si>
    <t xml:space="preserve">      保障性安居工程支出</t>
  </si>
  <si>
    <t xml:space="preserve">        棚户区改造</t>
  </si>
  <si>
    <t xml:space="preserve">        公共租赁住房</t>
  </si>
  <si>
    <t xml:space="preserve">        保障性住房租金补贴</t>
  </si>
  <si>
    <t xml:space="preserve">        其他保障性住安居工程支出</t>
  </si>
  <si>
    <t xml:space="preserve">      住房改革支出</t>
  </si>
  <si>
    <t xml:space="preserve">        住房公积金</t>
  </si>
  <si>
    <t xml:space="preserve">      城乡社区住宅支出</t>
  </si>
  <si>
    <t xml:space="preserve">        其他城乡社区住宅支出</t>
  </si>
  <si>
    <t>十九、粮油物资储备支出</t>
  </si>
  <si>
    <t xml:space="preserve">      粮油事务</t>
  </si>
  <si>
    <t xml:space="preserve">        粮食风险基金</t>
  </si>
  <si>
    <t xml:space="preserve">        其他粮油事务支出</t>
  </si>
  <si>
    <t xml:space="preserve">      粮油储备</t>
  </si>
  <si>
    <t xml:space="preserve">        储备粮油补贴支出</t>
  </si>
  <si>
    <t xml:space="preserve">        储备粮油差价补贴</t>
  </si>
  <si>
    <t>二十、灾害防治及应急管理支出</t>
  </si>
  <si>
    <t xml:space="preserve">      应急管理事务</t>
  </si>
  <si>
    <t xml:space="preserve">        安全监管</t>
  </si>
  <si>
    <t xml:space="preserve">        其他应急管理事务支出</t>
  </si>
  <si>
    <t xml:space="preserve">      消防事务</t>
  </si>
  <si>
    <t xml:space="preserve">        其他消防事务支出</t>
  </si>
  <si>
    <t xml:space="preserve">      自然灾害救灾及恢复重建支出</t>
  </si>
  <si>
    <t xml:space="preserve">        中央自然灾害生活补助</t>
  </si>
  <si>
    <t>二十一、预备费</t>
  </si>
  <si>
    <t>二十二、其他支出</t>
  </si>
  <si>
    <t xml:space="preserve">        其他支出</t>
  </si>
  <si>
    <t>二十三、债务付息支出</t>
  </si>
  <si>
    <t xml:space="preserve">        地方政府一般债券付息支出</t>
  </si>
  <si>
    <t>二十四、债务发行费用支出</t>
  </si>
  <si>
    <t xml:space="preserve">        一般债务发行费用支出</t>
  </si>
  <si>
    <t>（二）转移性支出</t>
  </si>
  <si>
    <t>一、上解上级支出</t>
  </si>
  <si>
    <t>二、年终项目结余结转</t>
  </si>
  <si>
    <t>三、安排预算稳定调节基金</t>
  </si>
  <si>
    <t>（三）债务还本支出</t>
  </si>
  <si>
    <t>一、地方政府一般债券还本支出</t>
  </si>
  <si>
    <t>二、地方政府其他一般债务还本支出</t>
  </si>
  <si>
    <t>表5</t>
  </si>
  <si>
    <t>2022年佛山市三水区芦苞镇一般公共预算支出表
（按政府预算经济分类）</t>
  </si>
  <si>
    <t>2022年预算数</t>
  </si>
  <si>
    <t>2022年执行数</t>
  </si>
  <si>
    <t>合计</t>
  </si>
  <si>
    <t>一、街道支出</t>
  </si>
  <si>
    <t>基本支出</t>
  </si>
  <si>
    <t xml:space="preserve">    机关工资福利支出</t>
  </si>
  <si>
    <t xml:space="preserve">    机关商品和服务支出</t>
  </si>
  <si>
    <t xml:space="preserve">    机关资本性支出（一）</t>
  </si>
  <si>
    <t xml:space="preserve">    机关资本性支出（二） </t>
  </si>
  <si>
    <t xml:space="preserve">    对事业单位经常性补助</t>
  </si>
  <si>
    <t xml:space="preserve">    对事业单位资本性补助</t>
  </si>
  <si>
    <t xml:space="preserve">    对企业补助</t>
  </si>
  <si>
    <t xml:space="preserve">    对个人和家庭的补助</t>
  </si>
  <si>
    <t xml:space="preserve">    对社会保障补助</t>
  </si>
  <si>
    <t xml:space="preserve">    其他支出</t>
  </si>
  <si>
    <t>项目支出</t>
  </si>
  <si>
    <t>债务付息支出</t>
  </si>
  <si>
    <t xml:space="preserve">    债务利息及费用支出</t>
  </si>
  <si>
    <t xml:space="preserve">        国内债务付息</t>
  </si>
  <si>
    <t>债务发行费支出</t>
  </si>
  <si>
    <t>二、对下级税收返还及转移支付</t>
  </si>
  <si>
    <t>三、上解上级支出</t>
  </si>
  <si>
    <t xml:space="preserve">    转移性支出</t>
  </si>
  <si>
    <t xml:space="preserve">        上下级政府间转移性支出</t>
  </si>
  <si>
    <t>四、援助其他地区支出</t>
  </si>
  <si>
    <t>五、预备费</t>
  </si>
  <si>
    <t>六、债务还本支出</t>
  </si>
  <si>
    <t>七、安排预算稳定调节基金</t>
  </si>
  <si>
    <t>八、项目结余结余结转</t>
  </si>
  <si>
    <t>表6</t>
  </si>
  <si>
    <t>2022年佛山市三水区芦苞镇一般公共预算基本支出表
（按政府预算经济分类）</t>
  </si>
  <si>
    <t>基本支出（合计）</t>
  </si>
  <si>
    <t xml:space="preserve">        工资津补贴</t>
  </si>
  <si>
    <t xml:space="preserve">        社会保障缴费</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</si>
  <si>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</si>
  <si>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</si>
  <si>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</si>
  <si>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</si>
  <si>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</si>
  <si>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</si>
  <si>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</si>
  <si>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</si>
  <si>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</si>
  <si>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</si>
  <si>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</si>
  <si>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房屋建筑物购建</t>
  </si>
  <si>
    <t>基础设施建设</t>
  </si>
  <si>
    <t>公务用车购置</t>
  </si>
  <si>
    <t>设备购置</t>
  </si>
  <si>
    <t>大型修缮</t>
  </si>
  <si>
    <t>其他资本性支出</t>
  </si>
  <si>
    <t>土地征迁补偿和安置支出</t>
  </si>
  <si>
    <t>工资福利支出</t>
  </si>
  <si>
    <t>商品和服务支出</t>
  </si>
  <si>
    <t>资本性支出（一）</t>
  </si>
  <si>
    <t>资本性支出（二）</t>
  </si>
  <si>
    <t>利息补贴</t>
  </si>
  <si>
    <t>其他对企业补助</t>
  </si>
  <si>
    <t>社会福利和救助</t>
  </si>
  <si>
    <t>助学金</t>
  </si>
  <si>
    <t>个人农业生产生产补贴</t>
  </si>
  <si>
    <t>离退休费</t>
  </si>
  <si>
    <t>其他对个人和家庭的补助支出</t>
  </si>
  <si>
    <t>对社会保险基金补助</t>
  </si>
  <si>
    <t>国家赔偿费用支出</t>
  </si>
  <si>
    <t>其他支出</t>
  </si>
  <si>
    <t>表7</t>
  </si>
  <si>
    <t>2022年佛山市三水区芦苞镇一般公共预算“三公”经费执行情况表</t>
  </si>
  <si>
    <t>2021年决算数</t>
  </si>
  <si>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</si>
  <si>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</si>
  <si>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</si>
  <si>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</si>
  <si>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</si>
  <si>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</si>
  <si>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表8</t>
  </si>
  <si>
    <t>2022年佛山市三水区芦苞镇政府性基金收支执行情况表</t>
  </si>
  <si>
    <t>项     目</t>
  </si>
  <si>
    <t>一、本年收入</t>
  </si>
  <si>
    <t xml:space="preserve"> 1、新型墙体材料专项基金收入</t>
  </si>
  <si>
    <t xml:space="preserve"> 2、农业土地开发资金收入</t>
  </si>
  <si>
    <t xml:space="preserve"> 3、国有土地使用权出让收入</t>
  </si>
  <si>
    <t xml:space="preserve">   土地出让价款收入</t>
  </si>
  <si>
    <t xml:space="preserve">   补缴的土地价款</t>
  </si>
  <si>
    <t xml:space="preserve">   缴纳新增建设用地土地有偿使用费</t>
  </si>
  <si>
    <t xml:space="preserve">   其他土地出让收入</t>
  </si>
  <si>
    <t xml:space="preserve"> 4、国有土地收益基金收入</t>
  </si>
  <si>
    <t xml:space="preserve"> 5、城市基础设施配套费收入</t>
  </si>
  <si>
    <t xml:space="preserve"> 6、污水处理费收入</t>
  </si>
  <si>
    <t xml:space="preserve"> 7、其他政府性基金收入</t>
  </si>
  <si>
    <t>3、上年结余结转</t>
  </si>
  <si>
    <t>三、本年支出</t>
  </si>
  <si>
    <t>（一）文化体育与传媒支出</t>
  </si>
  <si>
    <t>（二）社会保障和就业支出</t>
  </si>
  <si>
    <t>（三）城乡社区支出</t>
  </si>
  <si>
    <t xml:space="preserve"> 1、国有土地使用权出让收入及对应专项债务收入安排的支出</t>
  </si>
  <si>
    <t xml:space="preserve">   征地和拆迁补偿支出</t>
  </si>
  <si>
    <t xml:space="preserve">   土地开发支出</t>
  </si>
  <si>
    <t xml:space="preserve">   城市建设支出</t>
  </si>
  <si>
    <t xml:space="preserve">   补助被征地农民支出</t>
  </si>
  <si>
    <t xml:space="preserve">   支付破产或改制企业职工安置费</t>
  </si>
  <si>
    <t xml:space="preserve">   其他国有土地使用权出让收入安排的支出</t>
  </si>
  <si>
    <t xml:space="preserve"> 2、国有土地收益基金及对应专项债务收入安排的支出</t>
  </si>
  <si>
    <t xml:space="preserve"> 3、农业土地开发资金安排的支出</t>
  </si>
  <si>
    <t xml:space="preserve"> 4、城市基础设施配套费安排的支出</t>
  </si>
  <si>
    <t xml:space="preserve">   城市公共设施</t>
  </si>
  <si>
    <t xml:space="preserve">   城市环境卫生</t>
  </si>
  <si>
    <t xml:space="preserve">   其他城市基础设施配套费安排的支出</t>
  </si>
  <si>
    <t xml:space="preserve"> 5、污水处理费安排的支出</t>
  </si>
  <si>
    <t xml:space="preserve">   污水处理设施建设和运营</t>
  </si>
  <si>
    <t xml:space="preserve">   代征手续费</t>
  </si>
  <si>
    <t xml:space="preserve">   其他污水处理费安排的支出</t>
  </si>
  <si>
    <t xml:space="preserve"> 6、土地储备专项债券收入安排的支出</t>
  </si>
  <si>
    <t xml:space="preserve"> 7、污水处理费对应专项债务收入安排的支出</t>
  </si>
  <si>
    <t>（四）农林水支出</t>
  </si>
  <si>
    <t>（五）资源勘探电力信息等支出</t>
  </si>
  <si>
    <t>（六）其他支出</t>
  </si>
  <si>
    <t xml:space="preserve"> 1、其他政府性基金及对应专项债务收入安排的支出</t>
  </si>
  <si>
    <t xml:space="preserve">   其他地方自行试点项目收益专项债券收入安排的支出</t>
  </si>
  <si>
    <t>（七）债务付息支出</t>
  </si>
  <si>
    <t>（八）债务发行费支出</t>
  </si>
  <si>
    <t>四、债务还本支出</t>
  </si>
  <si>
    <t>五、转移性支出</t>
  </si>
  <si>
    <t xml:space="preserve"> 1、政府性基金上解支出</t>
  </si>
  <si>
    <t xml:space="preserve"> 2、调出资金</t>
  </si>
  <si>
    <t xml:space="preserve">   国有土地使用权出让收入结余</t>
  </si>
  <si>
    <t xml:space="preserve">   其他政府性基金结余</t>
  </si>
  <si>
    <t xml:space="preserve"> 3、年终结余结转</t>
  </si>
  <si>
    <t>表9</t>
  </si>
  <si>
    <t>2022年佛山市三水区芦苞镇一般公共预算及政府性基金预算重点专项支出项目执行情况表</t>
  </si>
  <si>
    <t>一般公共预算</t>
  </si>
  <si>
    <t>基金预算</t>
  </si>
  <si>
    <t>一般公共预算及政府性基金预算主要项目</t>
  </si>
  <si>
    <t>三水区芦苞镇财政办公室</t>
  </si>
  <si>
    <t>债券还本付息</t>
  </si>
  <si>
    <t>上解支出</t>
  </si>
  <si>
    <t>芦苞镇公共服务办公室（人社）</t>
  </si>
  <si>
    <t>居民住院、门诊医疗经费补贴，居民养老保险补贴费用</t>
  </si>
  <si>
    <t>芦苞镇城建和水利办公室</t>
  </si>
  <si>
    <t>三水区芦苞片区老旧小区改造项目</t>
  </si>
  <si>
    <t>高端装备产业园基础设施建设</t>
  </si>
  <si>
    <t>征地拆迁补偿和青苗补偿费</t>
  </si>
  <si>
    <t>芦苞镇综合行政执法办公室</t>
  </si>
  <si>
    <t>外包环卫保洁及绿化养护费用</t>
  </si>
  <si>
    <t>芦苞镇社区卫生服务中心</t>
  </si>
  <si>
    <t>经营收入返还</t>
  </si>
  <si>
    <t>表10</t>
  </si>
  <si>
    <t>2022年佛山市三水区芦苞镇国有资本经营预算收入执行情况表</t>
  </si>
  <si>
    <t>完成年初
预算%</t>
  </si>
  <si>
    <t>完成调整
预算数％</t>
  </si>
  <si>
    <t>2022年执行数与
2021年决算数对比增（减）%</t>
  </si>
  <si>
    <t>一、国有资本经营预算收入</t>
  </si>
  <si>
    <t>（一）利润收入</t>
  </si>
  <si>
    <t xml:space="preserve">   其中：其他国有资本经营预算企业利润收入</t>
  </si>
  <si>
    <t>（二）股利、股息收入</t>
  </si>
  <si>
    <t>（三）产权转让收入</t>
  </si>
  <si>
    <t>（四）清算收入</t>
  </si>
  <si>
    <t>（五）其他国有资本经营收入</t>
  </si>
  <si>
    <t>国有资本经营预算转移支付收入</t>
  </si>
  <si>
    <t>本年收入合计</t>
  </si>
  <si>
    <t>上年结转</t>
  </si>
  <si>
    <t>表11</t>
  </si>
  <si>
    <t>2022年佛山市三水区芦苞镇国有资本经营预算支出执行情况表</t>
  </si>
  <si>
    <t>一、三水区直属国有资本经营预算支出</t>
  </si>
  <si>
    <t>（一）解决问题历史问题及改革成本支出</t>
  </si>
  <si>
    <t xml:space="preserve">   其他解决历史遗留问题及改革成本支出</t>
  </si>
  <si>
    <t>（二）国有企业资本金注入</t>
  </si>
  <si>
    <t>（三）国有企业政策性补贴</t>
  </si>
  <si>
    <t>（四）金融国有资本经营预算支出</t>
  </si>
  <si>
    <t>（五）其他国有资本经营预算支出</t>
  </si>
  <si>
    <t>二、转移性支出</t>
  </si>
  <si>
    <t>（一）国有资本经营预算转移支出</t>
  </si>
  <si>
    <t>（二）调出资金</t>
  </si>
  <si>
    <t>本年支出合计</t>
  </si>
  <si>
    <t>结转下年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</si>
</sst>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 numFmtId="180" formatCode="#,##0.0_ "/>
    <numFmt numFmtId="181" formatCode="0_ "/>
    <numFmt numFmtId="182" formatCode="0.0_ "/>
    <numFmt numFmtId="183" formatCode="0.00_ "/>
  </numFmts>
  <fonts count="82">
    <font>
      <sz val="11"/>
      <color theme="1"/>
      <name val="Calibri"/>
      <family val="0"/>
    </font>
    <font>
      <sz val="11"/>
      <name val="宋体"/>
      <family val="0"/>
    </font>
    <font>
      <sz val="12"/>
      <name val="宋体"/>
      <family val="0"/>
    </font>
    <font>
      <sz val="10"/>
      <name val="宋体"/>
      <family val="0"/>
    </font>
    <font>
      <sz val="12"/>
      <name val="Times New Roman"/>
      <family val="1"/>
    </font>
    <font>
      <sz val="9"/>
      <name val="Times New Roman"/>
      <family val="1"/>
    </font>
    <font>
      <sz val="16"/>
      <color indexed="8"/>
      <name val="方正小标宋简体"/>
      <family val="0"/>
    </font>
    <font>
      <sz val="16"/>
      <color indexed="8"/>
      <name val="Times New Roman"/>
      <family val="1"/>
    </font>
    <font>
      <b/>
      <sz val="9"/>
      <name val="宋体"/>
      <family val="0"/>
    </font>
    <font>
      <b/>
      <sz val="9"/>
      <name val="Times New Roman"/>
      <family val="1"/>
    </font>
    <font>
      <b/>
      <sz val="10"/>
      <name val="宋体"/>
      <family val="0"/>
    </font>
    <font>
      <b/>
      <sz val="10"/>
      <name val="Times New Roman"/>
      <family val="1"/>
    </font>
    <font>
      <sz val="10"/>
      <name val="Times New Roman"/>
      <family val="1"/>
    </font>
    <font>
      <sz val="10"/>
      <name val="Arial"/>
      <family val="2"/>
    </font>
    <font>
      <sz val="16"/>
      <name val="方正小标宋简体"/>
      <family val="0"/>
    </font>
    <font>
      <sz val="9"/>
      <name val="宋体"/>
      <family val="0"/>
    </font>
    <font>
      <b/>
      <sz val="12"/>
      <name val="宋体"/>
      <family val="0"/>
    </font>
    <font>
      <sz val="16"/>
      <name val="Times New Roman"/>
      <family val="1"/>
    </font>
    <font>
      <sz val="10"/>
      <color indexed="8"/>
      <name val="Times New Roman"/>
      <family val="1"/>
    </font>
    <font>
      <b/>
      <sz val="10"/>
      <color indexed="8"/>
      <name val="Times New Roman"/>
      <family val="1"/>
    </font>
    <font>
      <sz val="11"/>
      <color indexed="8"/>
      <name val="宋体"/>
      <family val="0"/>
    </font>
    <font>
      <b/>
      <sz val="11"/>
      <color indexed="8"/>
      <name val="宋体"/>
      <family val="0"/>
    </font>
    <font>
      <sz val="10"/>
      <color indexed="8"/>
      <name val="宋体"/>
      <family val="0"/>
    </font>
    <font>
      <sz val="11"/>
      <color indexed="8"/>
      <name val="黑体"/>
      <family val="3"/>
    </font>
    <font>
      <b/>
      <sz val="16"/>
      <name val="宋体"/>
      <family val="0"/>
    </font>
    <font>
      <b/>
      <sz val="10"/>
      <color indexed="8"/>
      <name val="宋体"/>
      <family val="0"/>
    </font>
    <font>
      <sz val="11"/>
      <color indexed="8"/>
      <name val="Times New Roman"/>
      <family val="1"/>
    </font>
    <font>
      <sz val="18"/>
      <name val="方正小标宋简体"/>
      <family val="0"/>
    </font>
    <font>
      <sz val="18"/>
      <name val="Times New Roman"/>
      <family val="1"/>
    </font>
    <font>
      <sz val="14"/>
      <name val="宋体"/>
      <family val="0"/>
    </font>
    <font>
      <sz val="14"/>
      <name val="黑体"/>
      <family val="3"/>
    </font>
    <font>
      <sz val="14"/>
      <name val="仿宋_GB2312"/>
      <family val="3"/>
    </font>
    <font>
      <sz val="16"/>
      <name val="黑体"/>
      <family val="3"/>
    </font>
    <font>
      <sz val="20"/>
      <name val="方正小标宋简体"/>
      <family val="0"/>
    </font>
    <font>
      <b/>
      <sz val="14"/>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0"/>
      <name val="Calibri"/>
      <family val="0"/>
    </font>
    <font>
      <sz val="10"/>
      <name val="Calibri"/>
      <family val="0"/>
    </font>
    <font>
      <sz val="11"/>
      <name val="Calibri"/>
      <family val="0"/>
    </font>
    <font>
      <sz val="11"/>
      <color theme="1"/>
      <name val="宋体"/>
      <family val="0"/>
    </font>
    <font>
      <sz val="10"/>
      <color theme="1"/>
      <name val="Calibri"/>
      <family val="0"/>
    </font>
    <font>
      <sz val="11"/>
      <color theme="1"/>
      <name val="黑体"/>
      <family val="3"/>
    </font>
    <font>
      <b/>
      <sz val="10"/>
      <color theme="1"/>
      <name val="Calibri"/>
      <family val="0"/>
    </font>
    <font>
      <sz val="11"/>
      <color theme="1"/>
      <name val="Times New Roman"/>
      <family val="1"/>
    </font>
    <font>
      <b/>
      <sz val="10"/>
      <color theme="1"/>
      <name val="宋体"/>
      <family val="0"/>
    </font>
    <font>
      <sz val="10"/>
      <color theme="1"/>
      <name val="宋体"/>
      <family val="0"/>
    </font>
    <font>
      <b/>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2" fillId="0" borderId="0">
      <alignment/>
      <protection/>
    </xf>
    <xf numFmtId="0" fontId="0" fillId="2" borderId="0" applyNumberFormat="0" applyBorder="0" applyAlignment="0" applyProtection="0"/>
    <xf numFmtId="0" fontId="5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0" fillId="0" borderId="0" applyFont="0" applyFill="0" applyBorder="0" applyAlignment="0" applyProtection="0"/>
    <xf numFmtId="0" fontId="4" fillId="0" borderId="0">
      <alignment/>
      <protection/>
    </xf>
    <xf numFmtId="0" fontId="54" fillId="6"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0" fontId="56" fillId="0" borderId="0" applyNumberFormat="0" applyFill="0" applyBorder="0" applyAlignment="0" applyProtection="0"/>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2" fillId="0" borderId="0">
      <alignment/>
      <protection/>
    </xf>
    <xf numFmtId="0" fontId="54" fillId="9" borderId="0" applyNumberFormat="0" applyBorder="0" applyAlignment="0" applyProtection="0"/>
    <xf numFmtId="0" fontId="57" fillId="0" borderId="4" applyNumberFormat="0" applyFill="0" applyAlignment="0" applyProtection="0"/>
    <xf numFmtId="0" fontId="54"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2" fillId="0" borderId="0">
      <alignment vertical="center"/>
      <protection/>
    </xf>
    <xf numFmtId="0" fontId="4" fillId="0" borderId="0">
      <alignment/>
      <protection/>
    </xf>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43" fontId="4" fillId="0" borderId="0" applyFon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4" fillId="0" borderId="0">
      <alignment/>
      <protection/>
    </xf>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4" fillId="0" borderId="0">
      <alignment/>
      <protection/>
    </xf>
    <xf numFmtId="0" fontId="4" fillId="0" borderId="0">
      <alignment/>
      <protection/>
    </xf>
    <xf numFmtId="43" fontId="2" fillId="0" borderId="0" applyFont="0" applyFill="0" applyBorder="0" applyAlignment="0" applyProtection="0"/>
    <xf numFmtId="0" fontId="2" fillId="0" borderId="0">
      <alignment/>
      <protection/>
    </xf>
    <xf numFmtId="0" fontId="2" fillId="0" borderId="0">
      <alignment vertical="center"/>
      <protection/>
    </xf>
    <xf numFmtId="0" fontId="4" fillId="0" borderId="0">
      <alignment/>
      <protection/>
    </xf>
    <xf numFmtId="0" fontId="2" fillId="0" borderId="0">
      <alignment vertical="center"/>
      <protection/>
    </xf>
  </cellStyleXfs>
  <cellXfs count="248">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41" fontId="4"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41" fontId="4" fillId="0" borderId="0" xfId="0" applyNumberFormat="1" applyFont="1" applyFill="1" applyAlignment="1">
      <alignment vertical="center"/>
    </xf>
    <xf numFmtId="41" fontId="5" fillId="0" borderId="0" xfId="0" applyNumberFormat="1" applyFont="1" applyFill="1" applyBorder="1" applyAlignment="1">
      <alignment horizontal="right" vertical="center"/>
    </xf>
    <xf numFmtId="41" fontId="5" fillId="0" borderId="0" xfId="0" applyNumberFormat="1" applyFont="1" applyFill="1" applyAlignment="1">
      <alignment horizontal="right" vertical="center"/>
    </xf>
    <xf numFmtId="176" fontId="3" fillId="0" borderId="0" xfId="0" applyNumberFormat="1" applyFont="1" applyFill="1" applyBorder="1" applyAlignment="1">
      <alignment horizontal="right" vertical="center"/>
    </xf>
    <xf numFmtId="0" fontId="6" fillId="0" borderId="0" xfId="16" applyFont="1" applyAlignment="1">
      <alignment horizontal="center" vertical="center"/>
      <protection/>
    </xf>
    <xf numFmtId="41" fontId="7" fillId="0" borderId="0" xfId="16" applyNumberFormat="1" applyFont="1" applyAlignment="1">
      <alignment horizontal="center" vertical="center"/>
      <protection/>
    </xf>
    <xf numFmtId="176" fontId="6" fillId="0" borderId="0" xfId="16" applyNumberFormat="1" applyFont="1" applyAlignment="1">
      <alignment horizontal="center" vertical="center"/>
      <protection/>
    </xf>
    <xf numFmtId="0" fontId="8" fillId="0" borderId="0" xfId="16" applyFont="1" applyAlignment="1">
      <alignment horizontal="left" vertical="center"/>
      <protection/>
    </xf>
    <xf numFmtId="41" fontId="9" fillId="0" borderId="0" xfId="16" applyNumberFormat="1" applyFont="1" applyAlignment="1">
      <alignment horizontal="left" vertical="center"/>
      <protection/>
    </xf>
    <xf numFmtId="41" fontId="9" fillId="0" borderId="0" xfId="16" applyNumberFormat="1" applyFont="1" applyAlignment="1">
      <alignment horizontal="right" vertical="center"/>
      <protection/>
    </xf>
    <xf numFmtId="176" fontId="3" fillId="0" borderId="0" xfId="16" applyNumberFormat="1" applyFont="1" applyAlignment="1">
      <alignment horizontal="right" vertical="center"/>
      <protection/>
    </xf>
    <xf numFmtId="0" fontId="10" fillId="0" borderId="9" xfId="0" applyFont="1" applyFill="1" applyBorder="1" applyAlignment="1">
      <alignment horizontal="center" vertical="center"/>
    </xf>
    <xf numFmtId="41" fontId="11"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0" fillId="0" borderId="9" xfId="16" applyFont="1" applyBorder="1" applyAlignment="1">
      <alignment vertical="center"/>
      <protection/>
    </xf>
    <xf numFmtId="41" fontId="11" fillId="0" borderId="9" xfId="16" applyNumberFormat="1" applyFont="1" applyBorder="1" applyAlignment="1">
      <alignment vertical="center"/>
      <protection/>
    </xf>
    <xf numFmtId="176" fontId="10" fillId="0" borderId="9" xfId="16" applyNumberFormat="1" applyFont="1" applyBorder="1" applyAlignment="1">
      <alignment vertical="center"/>
      <protection/>
    </xf>
    <xf numFmtId="0" fontId="3" fillId="0" borderId="9" xfId="16" applyFont="1" applyFill="1" applyBorder="1" applyAlignment="1">
      <alignment horizontal="left" vertical="center" wrapText="1"/>
      <protection/>
    </xf>
    <xf numFmtId="41" fontId="12" fillId="0" borderId="9" xfId="16" applyNumberFormat="1" applyFont="1" applyBorder="1" applyAlignment="1">
      <alignment vertical="center"/>
      <protection/>
    </xf>
    <xf numFmtId="176" fontId="3" fillId="0" borderId="9" xfId="16" applyNumberFormat="1" applyFont="1" applyBorder="1" applyAlignment="1">
      <alignment vertical="center"/>
      <protection/>
    </xf>
    <xf numFmtId="41" fontId="12" fillId="0" borderId="9" xfId="16" applyNumberFormat="1" applyFont="1" applyBorder="1" applyAlignment="1">
      <alignment vertical="center"/>
      <protection/>
    </xf>
    <xf numFmtId="0" fontId="10" fillId="0" borderId="9" xfId="16" applyFont="1" applyBorder="1" applyAlignment="1">
      <alignment horizontal="center" vertical="center"/>
      <protection/>
    </xf>
    <xf numFmtId="41" fontId="11" fillId="0" borderId="9" xfId="0" applyNumberFormat="1" applyFont="1" applyFill="1" applyBorder="1" applyAlignment="1">
      <alignment vertical="center"/>
    </xf>
    <xf numFmtId="176" fontId="10" fillId="0" borderId="9" xfId="0" applyNumberFormat="1" applyFont="1" applyFill="1" applyBorder="1" applyAlignment="1">
      <alignment vertical="center"/>
    </xf>
    <xf numFmtId="0" fontId="3" fillId="0" borderId="9" xfId="16" applyFont="1" applyBorder="1" applyAlignment="1">
      <alignment vertical="center"/>
      <protection/>
    </xf>
    <xf numFmtId="41" fontId="12" fillId="0" borderId="9" xfId="16" applyNumberFormat="1" applyFont="1" applyFill="1" applyBorder="1" applyAlignment="1">
      <alignment vertical="center"/>
      <protection/>
    </xf>
    <xf numFmtId="0" fontId="3" fillId="0" borderId="9" xfId="16" applyFont="1" applyBorder="1" applyAlignment="1">
      <alignment horizontal="left" vertical="center" indent="1"/>
      <protection/>
    </xf>
    <xf numFmtId="0" fontId="70" fillId="0" borderId="0"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70" fillId="0" borderId="0" xfId="0" applyFont="1" applyFill="1" applyBorder="1" applyAlignment="1">
      <alignment vertical="center" wrapText="1"/>
    </xf>
    <xf numFmtId="0" fontId="13" fillId="0" borderId="0" xfId="0" applyFont="1" applyFill="1" applyBorder="1" applyAlignment="1">
      <alignment/>
    </xf>
    <xf numFmtId="0" fontId="73" fillId="0" borderId="0" xfId="38" applyFont="1" applyFill="1" applyAlignment="1">
      <alignment horizontal="right" vertical="center"/>
      <protection/>
    </xf>
    <xf numFmtId="0" fontId="14" fillId="0" borderId="0" xfId="0" applyFont="1" applyFill="1" applyAlignment="1">
      <alignment horizontal="center" vertical="center" wrapText="1"/>
    </xf>
    <xf numFmtId="0" fontId="71" fillId="0" borderId="0" xfId="0" applyFont="1" applyFill="1" applyBorder="1" applyAlignment="1">
      <alignment vertical="center" wrapText="1"/>
    </xf>
    <xf numFmtId="0" fontId="71" fillId="0" borderId="0" xfId="0" applyFont="1" applyFill="1" applyBorder="1" applyAlignment="1">
      <alignment horizontal="right" vertical="center"/>
    </xf>
    <xf numFmtId="0" fontId="71" fillId="0" borderId="9" xfId="0" applyFont="1" applyFill="1" applyBorder="1" applyAlignment="1">
      <alignment horizontal="center" vertical="center"/>
    </xf>
    <xf numFmtId="0" fontId="71" fillId="0" borderId="9" xfId="0" applyFont="1" applyFill="1" applyBorder="1" applyAlignment="1">
      <alignment horizontal="center" vertical="center" wrapText="1"/>
    </xf>
    <xf numFmtId="0" fontId="72" fillId="0" borderId="0" xfId="0" applyFont="1" applyFill="1" applyBorder="1" applyAlignment="1">
      <alignment vertical="center"/>
    </xf>
    <xf numFmtId="0" fontId="71" fillId="0" borderId="9" xfId="0" applyFont="1" applyFill="1" applyBorder="1" applyAlignment="1">
      <alignment horizontal="center" vertical="center" wrapText="1"/>
    </xf>
    <xf numFmtId="177" fontId="71" fillId="0" borderId="9" xfId="16" applyNumberFormat="1" applyFont="1" applyBorder="1" applyAlignment="1">
      <alignment vertical="center"/>
      <protection/>
    </xf>
    <xf numFmtId="0" fontId="71" fillId="0" borderId="9" xfId="0" applyFont="1" applyFill="1" applyBorder="1" applyAlignment="1">
      <alignment vertical="center" wrapText="1"/>
    </xf>
    <xf numFmtId="177" fontId="71" fillId="0" borderId="9" xfId="0" applyNumberFormat="1" applyFont="1" applyFill="1" applyBorder="1" applyAlignment="1">
      <alignment vertical="center"/>
    </xf>
    <xf numFmtId="0" fontId="72" fillId="0" borderId="9" xfId="0" applyFont="1" applyFill="1" applyBorder="1" applyAlignment="1">
      <alignment horizontal="center" vertical="center" wrapText="1"/>
    </xf>
    <xf numFmtId="0" fontId="72" fillId="0" borderId="9" xfId="0" applyFont="1" applyFill="1" applyBorder="1" applyAlignment="1">
      <alignment vertical="center" wrapText="1"/>
    </xf>
    <xf numFmtId="177" fontId="72" fillId="0" borderId="9" xfId="0" applyNumberFormat="1" applyFont="1" applyFill="1" applyBorder="1" applyAlignment="1">
      <alignment vertical="center"/>
    </xf>
    <xf numFmtId="0" fontId="71"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72"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xf>
    <xf numFmtId="0" fontId="16" fillId="0" borderId="0" xfId="0" applyFont="1" applyFill="1" applyBorder="1" applyAlignment="1">
      <alignment wrapText="1"/>
    </xf>
    <xf numFmtId="0" fontId="2" fillId="0" borderId="0" xfId="0" applyFont="1" applyFill="1" applyBorder="1" applyAlignment="1">
      <alignment wrapText="1"/>
    </xf>
    <xf numFmtId="0" fontId="10" fillId="0" borderId="0" xfId="0" applyFont="1" applyFill="1" applyBorder="1" applyAlignment="1">
      <alignment wrapText="1"/>
    </xf>
    <xf numFmtId="0" fontId="16" fillId="0" borderId="0" xfId="0" applyFont="1" applyFill="1" applyBorder="1" applyAlignment="1">
      <alignment/>
    </xf>
    <xf numFmtId="41" fontId="4" fillId="0" borderId="0" xfId="0" applyNumberFormat="1" applyFont="1" applyFill="1" applyBorder="1" applyAlignment="1">
      <alignment/>
    </xf>
    <xf numFmtId="176" fontId="2" fillId="0" borderId="0" xfId="0" applyNumberFormat="1" applyFont="1" applyFill="1" applyBorder="1" applyAlignment="1">
      <alignment/>
    </xf>
    <xf numFmtId="176" fontId="1" fillId="0" borderId="0" xfId="0" applyNumberFormat="1" applyFont="1" applyFill="1" applyBorder="1" applyAlignment="1">
      <alignment horizontal="right" vertical="center"/>
    </xf>
    <xf numFmtId="41" fontId="17" fillId="0" borderId="0" xfId="0" applyNumberFormat="1" applyFont="1" applyFill="1" applyAlignment="1">
      <alignment horizontal="center" vertical="center" wrapText="1"/>
    </xf>
    <xf numFmtId="176" fontId="14" fillId="0" borderId="0" xfId="0" applyNumberFormat="1" applyFont="1" applyFill="1" applyAlignment="1">
      <alignment horizontal="center" vertical="center" wrapText="1"/>
    </xf>
    <xf numFmtId="0" fontId="8" fillId="0" borderId="0" xfId="0" applyFont="1" applyFill="1" applyBorder="1" applyAlignment="1">
      <alignment vertical="center"/>
    </xf>
    <xf numFmtId="41" fontId="9" fillId="0" borderId="0" xfId="0" applyNumberFormat="1" applyFont="1" applyFill="1" applyBorder="1" applyAlignment="1">
      <alignment vertical="center"/>
    </xf>
    <xf numFmtId="41" fontId="9" fillId="0" borderId="0" xfId="0" applyNumberFormat="1" applyFont="1" applyFill="1" applyBorder="1" applyAlignment="1">
      <alignment/>
    </xf>
    <xf numFmtId="176" fontId="8" fillId="0" borderId="0" xfId="0" applyNumberFormat="1" applyFont="1" applyFill="1" applyBorder="1" applyAlignment="1">
      <alignment/>
    </xf>
    <xf numFmtId="176" fontId="10" fillId="0" borderId="0" xfId="0" applyNumberFormat="1" applyFont="1" applyFill="1" applyBorder="1" applyAlignment="1">
      <alignment horizontal="right" vertical="center"/>
    </xf>
    <xf numFmtId="0" fontId="10" fillId="0" borderId="9" xfId="0" applyNumberFormat="1" applyFont="1" applyFill="1" applyBorder="1" applyAlignment="1">
      <alignment horizontal="center" vertical="center" wrapText="1"/>
    </xf>
    <xf numFmtId="41" fontId="11" fillId="0" borderId="9" xfId="0" applyNumberFormat="1" applyFont="1" applyFill="1" applyBorder="1" applyAlignment="1">
      <alignment horizontal="center" vertical="center" wrapText="1"/>
    </xf>
    <xf numFmtId="176" fontId="71"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41" fontId="11" fillId="0" borderId="9" xfId="61" applyNumberFormat="1" applyFont="1" applyFill="1" applyBorder="1" applyAlignment="1">
      <alignment vertical="center"/>
    </xf>
    <xf numFmtId="176" fontId="10" fillId="0" borderId="9" xfId="0" applyNumberFormat="1" applyFont="1" applyFill="1" applyBorder="1" applyAlignment="1">
      <alignment vertical="center" wrapText="1"/>
    </xf>
    <xf numFmtId="0" fontId="3" fillId="0" borderId="9" xfId="0" applyFont="1" applyFill="1" applyBorder="1" applyAlignment="1">
      <alignment vertical="center" wrapText="1"/>
    </xf>
    <xf numFmtId="41" fontId="12" fillId="0" borderId="9" xfId="61" applyNumberFormat="1" applyFont="1" applyFill="1" applyBorder="1" applyAlignment="1">
      <alignment vertical="center"/>
    </xf>
    <xf numFmtId="176" fontId="3" fillId="0" borderId="9" xfId="0" applyNumberFormat="1" applyFont="1" applyFill="1" applyBorder="1" applyAlignment="1">
      <alignment vertical="center" wrapText="1"/>
    </xf>
    <xf numFmtId="0" fontId="10" fillId="0" borderId="9" xfId="0" applyFont="1" applyFill="1" applyBorder="1" applyAlignment="1">
      <alignment vertical="center" wrapText="1"/>
    </xf>
    <xf numFmtId="0" fontId="3" fillId="0" borderId="9" xfId="51" applyFont="1" applyFill="1" applyBorder="1" applyAlignment="1">
      <alignment vertical="center" wrapText="1"/>
      <protection/>
    </xf>
    <xf numFmtId="0" fontId="10" fillId="0" borderId="9" xfId="0" applyFont="1" applyFill="1" applyBorder="1" applyAlignment="1">
      <alignment horizontal="center" vertical="center" wrapText="1"/>
    </xf>
    <xf numFmtId="41" fontId="18" fillId="0" borderId="9" xfId="23" applyNumberFormat="1" applyFont="1" applyFill="1" applyBorder="1" applyAlignment="1">
      <alignment vertical="center"/>
    </xf>
    <xf numFmtId="41" fontId="12" fillId="0" borderId="9" xfId="0" applyNumberFormat="1" applyFont="1" applyFill="1" applyBorder="1" applyAlignment="1">
      <alignment vertical="center"/>
    </xf>
    <xf numFmtId="41" fontId="12" fillId="0" borderId="9" xfId="0" applyNumberFormat="1" applyFont="1" applyFill="1" applyBorder="1" applyAlignment="1">
      <alignment vertical="center"/>
    </xf>
    <xf numFmtId="41" fontId="19" fillId="0" borderId="9" xfId="23" applyNumberFormat="1" applyFont="1" applyFill="1" applyBorder="1" applyAlignment="1">
      <alignment vertical="center"/>
    </xf>
    <xf numFmtId="0" fontId="10" fillId="0" borderId="9" xfId="0" applyFont="1" applyFill="1" applyBorder="1" applyAlignment="1">
      <alignment vertical="center" wrapText="1"/>
    </xf>
    <xf numFmtId="176" fontId="3" fillId="0" borderId="9" xfId="28" applyNumberFormat="1" applyFont="1" applyFill="1" applyBorder="1" applyAlignment="1">
      <alignment horizontal="left" vertical="center" wrapText="1"/>
      <protection/>
    </xf>
    <xf numFmtId="176" fontId="3" fillId="0" borderId="9" xfId="28" applyNumberFormat="1" applyFont="1" applyFill="1" applyBorder="1" applyAlignment="1">
      <alignment horizontal="left" vertical="center" wrapText="1"/>
      <protection/>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xf>
    <xf numFmtId="0" fontId="74" fillId="0" borderId="0" xfId="0" applyFont="1" applyFill="1" applyAlignment="1">
      <alignment horizontal="right"/>
    </xf>
    <xf numFmtId="0" fontId="14" fillId="0" borderId="0" xfId="74" applyFont="1" applyFill="1" applyAlignment="1">
      <alignment horizontal="center" vertical="center"/>
      <protection/>
    </xf>
    <xf numFmtId="0" fontId="1" fillId="0" borderId="0" xfId="74" applyFont="1" applyAlignment="1">
      <alignment vertical="center"/>
      <protection/>
    </xf>
    <xf numFmtId="0" fontId="10" fillId="0" borderId="0" xfId="74" applyFont="1" applyAlignment="1">
      <alignment horizontal="right" vertical="center"/>
      <protection/>
    </xf>
    <xf numFmtId="0" fontId="67" fillId="0" borderId="9" xfId="0" applyFont="1" applyFill="1" applyBorder="1" applyAlignment="1">
      <alignment horizontal="center" vertical="center"/>
    </xf>
    <xf numFmtId="0" fontId="0" fillId="0" borderId="9" xfId="0" applyFont="1" applyFill="1" applyBorder="1" applyAlignment="1">
      <alignment vertical="center"/>
    </xf>
    <xf numFmtId="177" fontId="0" fillId="0" borderId="9" xfId="0" applyNumberFormat="1" applyFont="1" applyFill="1" applyBorder="1" applyAlignment="1">
      <alignment vertical="center"/>
    </xf>
    <xf numFmtId="0" fontId="75" fillId="0" borderId="0" xfId="0" applyFont="1" applyFill="1" applyBorder="1" applyAlignment="1">
      <alignment vertical="center" wrapText="1"/>
    </xf>
    <xf numFmtId="0" fontId="75" fillId="0" borderId="0" xfId="0" applyFont="1" applyFill="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vertical="center"/>
    </xf>
    <xf numFmtId="0" fontId="76" fillId="0" borderId="0" xfId="0" applyFont="1" applyFill="1" applyAlignment="1">
      <alignment vertical="center"/>
    </xf>
    <xf numFmtId="178" fontId="2"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1" fillId="0" borderId="0" xfId="0" applyFont="1" applyFill="1" applyBorder="1" applyAlignment="1">
      <alignment horizontal="right" vertical="center"/>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0" fillId="0" borderId="9" xfId="0" applyFont="1" applyFill="1" applyBorder="1" applyAlignment="1">
      <alignment horizontal="center" vertical="center"/>
    </xf>
    <xf numFmtId="178" fontId="10" fillId="0" borderId="12" xfId="0" applyNumberFormat="1" applyFont="1" applyFill="1" applyBorder="1" applyAlignment="1">
      <alignment horizontal="center" vertical="center"/>
    </xf>
    <xf numFmtId="178" fontId="10" fillId="0" borderId="13" xfId="0" applyNumberFormat="1" applyFont="1" applyFill="1" applyBorder="1" applyAlignment="1">
      <alignment horizontal="center" vertical="center"/>
    </xf>
    <xf numFmtId="0" fontId="3" fillId="0" borderId="9" xfId="0" applyFont="1" applyFill="1" applyBorder="1" applyAlignment="1">
      <alignment vertical="center"/>
    </xf>
    <xf numFmtId="179" fontId="3" fillId="0" borderId="9" xfId="0" applyNumberFormat="1" applyFont="1" applyFill="1" applyBorder="1" applyAlignment="1">
      <alignment vertical="center"/>
    </xf>
    <xf numFmtId="0" fontId="3" fillId="0" borderId="9" xfId="0" applyFont="1" applyFill="1" applyBorder="1" applyAlignment="1">
      <alignment horizontal="left" vertical="center" indent="3"/>
    </xf>
    <xf numFmtId="179" fontId="2" fillId="0" borderId="9" xfId="0" applyNumberFormat="1" applyFont="1" applyFill="1" applyBorder="1" applyAlignment="1">
      <alignment vertical="center"/>
    </xf>
    <xf numFmtId="0" fontId="3" fillId="0" borderId="0" xfId="0" applyFont="1" applyFill="1" applyAlignment="1">
      <alignment horizontal="left" vertical="center" wrapText="1"/>
    </xf>
    <xf numFmtId="0" fontId="10" fillId="0" borderId="0" xfId="0" applyFont="1" applyFill="1" applyBorder="1" applyAlignment="1">
      <alignment vertical="center"/>
    </xf>
    <xf numFmtId="0" fontId="14" fillId="0" borderId="0" xfId="0" applyFont="1" applyFill="1" applyAlignment="1">
      <alignment horizontal="center"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xf>
    <xf numFmtId="177" fontId="3" fillId="0" borderId="9"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178" fontId="10" fillId="0" borderId="9" xfId="0" applyNumberFormat="1" applyFont="1" applyFill="1" applyBorder="1" applyAlignment="1">
      <alignment horizontal="center" vertical="center" wrapText="1"/>
    </xf>
    <xf numFmtId="178" fontId="10" fillId="0" borderId="9" xfId="0" applyNumberFormat="1" applyFont="1" applyFill="1" applyBorder="1" applyAlignment="1">
      <alignment horizontal="center" vertical="center"/>
    </xf>
    <xf numFmtId="177" fontId="10" fillId="0" borderId="9" xfId="0" applyNumberFormat="1" applyFont="1" applyFill="1" applyBorder="1" applyAlignment="1">
      <alignment vertical="center"/>
    </xf>
    <xf numFmtId="180" fontId="10" fillId="0" borderId="9" xfId="0" applyNumberFormat="1" applyFont="1" applyFill="1" applyBorder="1" applyAlignment="1">
      <alignment vertical="center"/>
    </xf>
    <xf numFmtId="0" fontId="22" fillId="0" borderId="9" xfId="0" applyFont="1" applyFill="1" applyBorder="1" applyAlignment="1">
      <alignment vertical="center" wrapText="1"/>
    </xf>
    <xf numFmtId="180" fontId="3" fillId="0" borderId="9" xfId="0" applyNumberFormat="1" applyFont="1" applyFill="1" applyBorder="1" applyAlignment="1">
      <alignment vertical="center"/>
    </xf>
    <xf numFmtId="181" fontId="22" fillId="0" borderId="9" xfId="0" applyNumberFormat="1" applyFont="1" applyFill="1" applyBorder="1" applyAlignment="1" applyProtection="1">
      <alignment horizontal="left" vertical="center" wrapText="1"/>
      <protection locked="0"/>
    </xf>
    <xf numFmtId="182" fontId="22" fillId="0" borderId="9" xfId="0" applyNumberFormat="1" applyFont="1" applyFill="1" applyBorder="1" applyAlignment="1" applyProtection="1">
      <alignment horizontal="left" vertical="center" wrapText="1"/>
      <protection locked="0"/>
    </xf>
    <xf numFmtId="0" fontId="25" fillId="0" borderId="9" xfId="0" applyFont="1" applyFill="1" applyBorder="1" applyAlignment="1">
      <alignment horizontal="center" vertical="center" wrapText="1"/>
    </xf>
    <xf numFmtId="0" fontId="0" fillId="0" borderId="0" xfId="0" applyFont="1" applyFill="1" applyAlignment="1">
      <alignment vertical="center"/>
    </xf>
    <xf numFmtId="0" fontId="74" fillId="0" borderId="0" xfId="0" applyFont="1" applyFill="1" applyAlignment="1">
      <alignment vertical="center"/>
    </xf>
    <xf numFmtId="0" fontId="77" fillId="0" borderId="0" xfId="0" applyFont="1" applyFill="1" applyAlignment="1">
      <alignment/>
    </xf>
    <xf numFmtId="0" fontId="75" fillId="0" borderId="0" xfId="0" applyFont="1" applyFill="1" applyAlignment="1">
      <alignment/>
    </xf>
    <xf numFmtId="0" fontId="0" fillId="0" borderId="0" xfId="0" applyFont="1" applyFill="1" applyAlignment="1">
      <alignment/>
    </xf>
    <xf numFmtId="41" fontId="78" fillId="0" borderId="0" xfId="0" applyNumberFormat="1" applyFont="1" applyFill="1" applyAlignment="1">
      <alignment/>
    </xf>
    <xf numFmtId="0" fontId="27" fillId="0" borderId="0" xfId="74" applyFont="1" applyAlignment="1">
      <alignment horizontal="center" vertical="center" wrapText="1"/>
      <protection/>
    </xf>
    <xf numFmtId="41" fontId="28" fillId="0" borderId="0" xfId="74" applyNumberFormat="1" applyFont="1" applyAlignment="1">
      <alignment horizontal="center" vertical="center" wrapText="1"/>
      <protection/>
    </xf>
    <xf numFmtId="41" fontId="28" fillId="0" borderId="0" xfId="74" applyNumberFormat="1" applyFont="1" applyFill="1" applyAlignment="1">
      <alignment horizontal="center" vertical="center" wrapText="1"/>
      <protection/>
    </xf>
    <xf numFmtId="0" fontId="27" fillId="0" borderId="0" xfId="74" applyFont="1" applyFill="1" applyAlignment="1">
      <alignment horizontal="center" vertical="center" wrapText="1"/>
      <protection/>
    </xf>
    <xf numFmtId="41" fontId="78" fillId="0" borderId="0" xfId="0" applyNumberFormat="1" applyFont="1" applyFill="1" applyAlignment="1">
      <alignment vertical="center"/>
    </xf>
    <xf numFmtId="41" fontId="11" fillId="0" borderId="9" xfId="74" applyNumberFormat="1" applyFont="1" applyFill="1" applyBorder="1" applyAlignment="1">
      <alignment horizontal="center" vertical="center" wrapText="1"/>
      <protection/>
    </xf>
    <xf numFmtId="0" fontId="10" fillId="0" borderId="9" xfId="74" applyFont="1" applyBorder="1" applyAlignment="1">
      <alignment horizontal="center" vertical="center" wrapText="1"/>
      <protection/>
    </xf>
    <xf numFmtId="0" fontId="3" fillId="0" borderId="9" xfId="0" applyFont="1" applyFill="1" applyBorder="1" applyAlignment="1">
      <alignment horizontal="left" vertical="center"/>
    </xf>
    <xf numFmtId="41" fontId="12" fillId="0" borderId="9" xfId="23" applyNumberFormat="1" applyFont="1" applyFill="1" applyBorder="1" applyAlignment="1">
      <alignment vertical="center"/>
    </xf>
    <xf numFmtId="180" fontId="3" fillId="0" borderId="9" xfId="0" applyNumberFormat="1" applyFont="1" applyFill="1" applyBorder="1" applyAlignment="1">
      <alignment vertical="center" wrapText="1"/>
    </xf>
    <xf numFmtId="41" fontId="12" fillId="0" borderId="9" xfId="23" applyNumberFormat="1" applyFont="1" applyFill="1" applyBorder="1" applyAlignment="1">
      <alignment horizontal="right" vertical="center" shrinkToFit="1"/>
    </xf>
    <xf numFmtId="41" fontId="12" fillId="0" borderId="9" xfId="23" applyNumberFormat="1" applyFont="1" applyFill="1" applyBorder="1" applyAlignment="1">
      <alignment horizontal="right" vertical="center" shrinkToFit="1"/>
    </xf>
    <xf numFmtId="41" fontId="11" fillId="0" borderId="9" xfId="23" applyNumberFormat="1" applyFont="1" applyFill="1" applyBorder="1" applyAlignment="1">
      <alignment horizontal="right" vertical="center" shrinkToFit="1"/>
    </xf>
    <xf numFmtId="180" fontId="10" fillId="0" borderId="9" xfId="0" applyNumberFormat="1" applyFont="1" applyFill="1" applyBorder="1" applyAlignment="1">
      <alignment vertical="center" wrapText="1"/>
    </xf>
    <xf numFmtId="41" fontId="12" fillId="0" borderId="9" xfId="0" applyNumberFormat="1" applyFont="1" applyFill="1" applyBorder="1" applyAlignment="1">
      <alignment horizontal="center" vertical="center"/>
    </xf>
    <xf numFmtId="41" fontId="78" fillId="0" borderId="0" xfId="0" applyNumberFormat="1" applyFont="1" applyFill="1" applyAlignment="1">
      <alignment/>
    </xf>
    <xf numFmtId="0" fontId="79" fillId="0" borderId="0" xfId="0" applyFont="1" applyFill="1" applyAlignment="1">
      <alignment vertical="center"/>
    </xf>
    <xf numFmtId="0" fontId="80" fillId="0" borderId="0" xfId="0" applyFont="1" applyFill="1" applyAlignment="1">
      <alignment vertical="center"/>
    </xf>
    <xf numFmtId="0" fontId="75" fillId="0" borderId="0" xfId="0" applyFont="1" applyFill="1" applyAlignment="1">
      <alignment/>
    </xf>
    <xf numFmtId="0" fontId="74" fillId="0" borderId="0" xfId="0" applyFont="1" applyFill="1" applyAlignment="1">
      <alignment/>
    </xf>
    <xf numFmtId="0" fontId="74" fillId="0" borderId="0" xfId="0" applyFont="1" applyFill="1" applyAlignment="1">
      <alignment horizontal="right" vertical="center"/>
    </xf>
    <xf numFmtId="0" fontId="27" fillId="0" borderId="0" xfId="74" applyFont="1" applyAlignment="1">
      <alignment horizontal="center" vertical="center"/>
      <protection/>
    </xf>
    <xf numFmtId="41" fontId="28" fillId="0" borderId="0" xfId="74" applyNumberFormat="1" applyFont="1" applyAlignment="1">
      <alignment horizontal="center" vertical="center"/>
      <protection/>
    </xf>
    <xf numFmtId="41" fontId="28" fillId="0" borderId="0" xfId="74" applyNumberFormat="1" applyFont="1" applyFill="1" applyAlignment="1">
      <alignment horizontal="center" vertical="center"/>
      <protection/>
    </xf>
    <xf numFmtId="41" fontId="28" fillId="0" borderId="0" xfId="74" applyNumberFormat="1" applyFont="1" applyFill="1" applyAlignment="1">
      <alignment horizontal="center" vertical="center"/>
      <protection/>
    </xf>
    <xf numFmtId="0" fontId="27" fillId="0" borderId="0" xfId="74" applyFont="1" applyFill="1" applyAlignment="1">
      <alignment horizontal="center" vertical="center"/>
      <protection/>
    </xf>
    <xf numFmtId="0" fontId="10" fillId="0" borderId="9" xfId="74" applyFont="1" applyBorder="1" applyAlignment="1">
      <alignment horizontal="center" vertical="center"/>
      <protection/>
    </xf>
    <xf numFmtId="41" fontId="11" fillId="0" borderId="9" xfId="74" applyNumberFormat="1" applyFont="1" applyBorder="1" applyAlignment="1">
      <alignment horizontal="center" vertical="center" wrapText="1"/>
      <protection/>
    </xf>
    <xf numFmtId="41" fontId="11" fillId="0" borderId="9" xfId="74" applyNumberFormat="1" applyFont="1" applyFill="1" applyBorder="1" applyAlignment="1">
      <alignment horizontal="center" vertical="center" wrapText="1"/>
      <protection/>
    </xf>
    <xf numFmtId="0" fontId="3" fillId="0" borderId="9" xfId="74" applyFont="1" applyBorder="1" applyAlignment="1">
      <alignment vertical="center"/>
      <protection/>
    </xf>
    <xf numFmtId="41" fontId="12" fillId="0" borderId="9" xfId="73" applyNumberFormat="1" applyFont="1" applyFill="1" applyBorder="1" applyAlignment="1">
      <alignment vertical="center"/>
    </xf>
    <xf numFmtId="41" fontId="12" fillId="0" borderId="9" xfId="73" applyNumberFormat="1" applyFont="1" applyFill="1" applyBorder="1" applyAlignment="1">
      <alignment vertical="center"/>
    </xf>
    <xf numFmtId="0" fontId="3" fillId="0" borderId="9" xfId="74" applyFont="1" applyBorder="1" applyAlignment="1">
      <alignment horizontal="left" vertical="center"/>
      <protection/>
    </xf>
    <xf numFmtId="0" fontId="3" fillId="0" borderId="9" xfId="74" applyFont="1" applyBorder="1" applyAlignment="1">
      <alignment horizontal="left" vertical="center" indent="3"/>
      <protection/>
    </xf>
    <xf numFmtId="41" fontId="12" fillId="0" borderId="9" xfId="73" applyNumberFormat="1" applyFont="1" applyBorder="1" applyAlignment="1">
      <alignment vertical="center"/>
    </xf>
    <xf numFmtId="41" fontId="18" fillId="0" borderId="9" xfId="0" applyNumberFormat="1" applyFont="1" applyFill="1" applyBorder="1" applyAlignment="1">
      <alignment vertical="center"/>
    </xf>
    <xf numFmtId="0" fontId="3" fillId="0" borderId="9" xfId="74" applyFont="1" applyBorder="1" applyAlignment="1">
      <alignment horizontal="left" vertical="center" indent="2"/>
      <protection/>
    </xf>
    <xf numFmtId="0" fontId="3" fillId="33" borderId="9" xfId="74" applyFont="1" applyFill="1" applyBorder="1" applyAlignment="1">
      <alignment horizontal="left" vertical="center" indent="2"/>
      <protection/>
    </xf>
    <xf numFmtId="0" fontId="3" fillId="33" borderId="9" xfId="74" applyNumberFormat="1" applyFont="1" applyFill="1" applyBorder="1" applyAlignment="1">
      <alignment horizontal="left" vertical="center" wrapText="1"/>
      <protection/>
    </xf>
    <xf numFmtId="0" fontId="80" fillId="0" borderId="9" xfId="0" applyFont="1" applyFill="1" applyBorder="1" applyAlignment="1">
      <alignment horizontal="left" vertical="center"/>
    </xf>
    <xf numFmtId="0" fontId="80" fillId="0" borderId="9" xfId="0" applyFont="1" applyFill="1" applyBorder="1" applyAlignment="1">
      <alignment horizontal="left" vertical="center" indent="1"/>
    </xf>
    <xf numFmtId="41" fontId="18" fillId="0" borderId="9" xfId="20" applyNumberFormat="1" applyFont="1" applyFill="1" applyBorder="1" applyAlignment="1">
      <alignment horizontal="right" vertical="center"/>
    </xf>
    <xf numFmtId="0" fontId="79" fillId="0" borderId="9" xfId="0" applyFont="1" applyFill="1" applyBorder="1" applyAlignment="1">
      <alignment horizontal="center" vertical="center"/>
    </xf>
    <xf numFmtId="41" fontId="11" fillId="0" borderId="9" xfId="73" applyNumberFormat="1" applyFont="1" applyBorder="1" applyAlignment="1">
      <alignment vertical="center"/>
    </xf>
    <xf numFmtId="41" fontId="11" fillId="0" borderId="9" xfId="73" applyNumberFormat="1" applyFont="1" applyFill="1" applyBorder="1" applyAlignment="1">
      <alignment vertical="center"/>
    </xf>
    <xf numFmtId="43" fontId="80" fillId="0" borderId="0" xfId="0" applyNumberFormat="1" applyFont="1" applyFill="1" applyAlignment="1">
      <alignment vertical="center"/>
    </xf>
    <xf numFmtId="0" fontId="2" fillId="0" borderId="0" xfId="0" applyFont="1" applyFill="1" applyBorder="1" applyAlignment="1">
      <alignment vertical="center" wrapText="1"/>
    </xf>
    <xf numFmtId="183" fontId="2" fillId="0" borderId="0" xfId="0" applyNumberFormat="1" applyFont="1" applyFill="1" applyBorder="1" applyAlignment="1">
      <alignment/>
    </xf>
    <xf numFmtId="0" fontId="0" fillId="0" borderId="0" xfId="0" applyFill="1" applyAlignment="1">
      <alignment vertical="center"/>
    </xf>
    <xf numFmtId="183" fontId="1" fillId="0" borderId="0" xfId="0" applyNumberFormat="1" applyFont="1" applyFill="1" applyBorder="1" applyAlignment="1">
      <alignment horizontal="right" vertical="center"/>
    </xf>
    <xf numFmtId="183" fontId="14" fillId="0" borderId="0" xfId="72" applyNumberFormat="1" applyFont="1" applyFill="1" applyAlignment="1">
      <alignment horizontal="center" vertical="center"/>
      <protection/>
    </xf>
    <xf numFmtId="41" fontId="17" fillId="0" borderId="0" xfId="72" applyNumberFormat="1" applyFont="1" applyFill="1" applyAlignment="1">
      <alignment horizontal="center" vertical="center"/>
      <protection/>
    </xf>
    <xf numFmtId="41" fontId="17" fillId="0" borderId="0" xfId="72" applyNumberFormat="1" applyFont="1" applyFill="1" applyAlignment="1">
      <alignment horizontal="center" vertical="center"/>
      <protection/>
    </xf>
    <xf numFmtId="183" fontId="10" fillId="0" borderId="0" xfId="72" applyNumberFormat="1" applyFont="1" applyFill="1" applyBorder="1" applyAlignment="1">
      <alignment vertical="center"/>
      <protection/>
    </xf>
    <xf numFmtId="41" fontId="12" fillId="0" borderId="0" xfId="72" applyNumberFormat="1" applyFont="1" applyFill="1" applyBorder="1" applyAlignment="1">
      <alignment vertical="center"/>
      <protection/>
    </xf>
    <xf numFmtId="183" fontId="3" fillId="0" borderId="0" xfId="72" applyNumberFormat="1" applyFont="1" applyFill="1" applyBorder="1" applyAlignment="1">
      <alignment vertical="center"/>
      <protection/>
    </xf>
    <xf numFmtId="183" fontId="3" fillId="0" borderId="0" xfId="72" applyNumberFormat="1" applyFont="1" applyFill="1" applyAlignment="1">
      <alignment vertical="center"/>
      <protection/>
    </xf>
    <xf numFmtId="183" fontId="10" fillId="0" borderId="0" xfId="72" applyNumberFormat="1" applyFont="1" applyFill="1" applyAlignment="1">
      <alignment horizontal="right" vertical="center"/>
      <protection/>
    </xf>
    <xf numFmtId="183" fontId="71" fillId="0" borderId="9" xfId="0" applyNumberFormat="1" applyFont="1" applyFill="1" applyBorder="1" applyAlignment="1">
      <alignment horizontal="center" vertical="center" wrapText="1"/>
    </xf>
    <xf numFmtId="183" fontId="71" fillId="0" borderId="14" xfId="0" applyNumberFormat="1" applyFont="1" applyFill="1" applyBorder="1" applyAlignment="1">
      <alignment horizontal="center" vertical="center" wrapText="1"/>
    </xf>
    <xf numFmtId="183" fontId="71" fillId="0" borderId="15" xfId="0" applyNumberFormat="1" applyFont="1" applyFill="1" applyBorder="1" applyAlignment="1">
      <alignment horizontal="center" vertical="center" wrapText="1"/>
    </xf>
    <xf numFmtId="183" fontId="81" fillId="0" borderId="9" xfId="0" applyNumberFormat="1" applyFont="1" applyFill="1" applyBorder="1" applyAlignment="1">
      <alignment vertical="center" wrapText="1"/>
    </xf>
    <xf numFmtId="41" fontId="19" fillId="0" borderId="9" xfId="20" applyNumberFormat="1" applyFont="1" applyFill="1" applyBorder="1" applyAlignment="1">
      <alignment horizontal="right" vertical="center"/>
    </xf>
    <xf numFmtId="41" fontId="19" fillId="0" borderId="9" xfId="20" applyNumberFormat="1" applyFont="1" applyFill="1" applyBorder="1" applyAlignment="1">
      <alignment horizontal="right" vertical="center"/>
    </xf>
    <xf numFmtId="183" fontId="10" fillId="0" borderId="9" xfId="0" applyNumberFormat="1" applyFont="1" applyFill="1" applyBorder="1" applyAlignment="1">
      <alignment vertical="center" wrapText="1"/>
    </xf>
    <xf numFmtId="183" fontId="22" fillId="0" borderId="9" xfId="0" applyNumberFormat="1" applyFont="1" applyFill="1" applyBorder="1" applyAlignment="1">
      <alignment horizontal="left" vertical="center" wrapText="1"/>
    </xf>
    <xf numFmtId="183" fontId="3" fillId="0" borderId="9" xfId="0" applyNumberFormat="1" applyFont="1" applyFill="1" applyBorder="1" applyAlignment="1">
      <alignment vertical="center" wrapText="1"/>
    </xf>
    <xf numFmtId="183" fontId="25" fillId="0" borderId="9" xfId="0" applyNumberFormat="1" applyFont="1" applyFill="1" applyBorder="1" applyAlignment="1">
      <alignment vertical="center" wrapText="1"/>
    </xf>
    <xf numFmtId="183" fontId="10" fillId="0" borderId="9" xfId="0" applyNumberFormat="1" applyFont="1" applyFill="1" applyBorder="1" applyAlignment="1">
      <alignment vertical="center" wrapText="1"/>
    </xf>
    <xf numFmtId="41" fontId="18" fillId="0" borderId="9" xfId="20" applyNumberFormat="1" applyFont="1" applyFill="1" applyBorder="1" applyAlignment="1">
      <alignment horizontal="right" vertical="center"/>
    </xf>
    <xf numFmtId="183" fontId="25" fillId="0" borderId="9" xfId="71" applyNumberFormat="1" applyFont="1" applyFill="1" applyBorder="1" applyAlignment="1">
      <alignment vertical="center" wrapText="1"/>
      <protection/>
    </xf>
    <xf numFmtId="183" fontId="22" fillId="0" borderId="9" xfId="71" applyNumberFormat="1" applyFont="1" applyFill="1" applyBorder="1" applyAlignment="1">
      <alignment vertical="center" wrapText="1"/>
      <protection/>
    </xf>
    <xf numFmtId="183" fontId="3" fillId="0" borderId="9" xfId="71" applyNumberFormat="1" applyFont="1" applyFill="1" applyBorder="1" applyAlignment="1">
      <alignment vertical="center" wrapText="1"/>
      <protection/>
    </xf>
    <xf numFmtId="183" fontId="10" fillId="0" borderId="9" xfId="0" applyNumberFormat="1" applyFont="1" applyFill="1" applyBorder="1" applyAlignment="1">
      <alignment horizontal="center" vertical="center" wrapText="1"/>
    </xf>
    <xf numFmtId="183" fontId="25" fillId="0" borderId="9" xfId="0" applyNumberFormat="1" applyFont="1" applyFill="1" applyBorder="1" applyAlignment="1">
      <alignment horizontal="left" vertical="center" wrapText="1"/>
    </xf>
    <xf numFmtId="183" fontId="22" fillId="0" borderId="9" xfId="64" applyNumberFormat="1" applyFont="1" applyFill="1" applyBorder="1" applyAlignment="1">
      <alignment horizontal="left" vertical="center" wrapText="1"/>
      <protection/>
    </xf>
    <xf numFmtId="183" fontId="22" fillId="0" borderId="9" xfId="64" applyNumberFormat="1" applyFont="1" applyFill="1" applyBorder="1" applyAlignment="1">
      <alignment horizontal="left" vertical="center" wrapText="1"/>
      <protection/>
    </xf>
    <xf numFmtId="183" fontId="10" fillId="0" borderId="9" xfId="0" applyNumberFormat="1" applyFont="1" applyFill="1" applyBorder="1" applyAlignment="1">
      <alignment vertical="center" wrapText="1"/>
    </xf>
    <xf numFmtId="183" fontId="22" fillId="0" borderId="9" xfId="72" applyNumberFormat="1" applyFont="1" applyFill="1" applyBorder="1" applyAlignment="1">
      <alignment horizontal="left" vertical="center" wrapText="1"/>
      <protection/>
    </xf>
    <xf numFmtId="0" fontId="2" fillId="0" borderId="0" xfId="0" applyFont="1" applyFill="1" applyBorder="1" applyAlignment="1">
      <alignment vertical="center"/>
    </xf>
    <xf numFmtId="0" fontId="29" fillId="0" borderId="0" xfId="0" applyFont="1" applyFill="1" applyBorder="1" applyAlignment="1">
      <alignment vertical="center"/>
    </xf>
    <xf numFmtId="0" fontId="2" fillId="0" borderId="0" xfId="0" applyFont="1" applyFill="1" applyBorder="1" applyAlignment="1">
      <alignment horizontal="center" vertical="center"/>
    </xf>
    <xf numFmtId="0" fontId="27" fillId="0" borderId="0" xfId="0" applyFont="1" applyFill="1" applyAlignment="1">
      <alignment horizontal="center" vertical="center"/>
    </xf>
    <xf numFmtId="0" fontId="27" fillId="0" borderId="0" xfId="0" applyFont="1" applyFill="1" applyBorder="1" applyAlignment="1">
      <alignment horizontal="center" vertical="center"/>
    </xf>
    <xf numFmtId="0" fontId="30" fillId="0" borderId="9"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9" xfId="0" applyFont="1" applyFill="1" applyBorder="1" applyAlignment="1">
      <alignment horizontal="justify" vertical="center"/>
    </xf>
    <xf numFmtId="0" fontId="31" fillId="0" borderId="9" xfId="0" applyFont="1" applyFill="1" applyBorder="1" applyAlignment="1">
      <alignment horizontal="justify" vertical="center" wrapText="1"/>
    </xf>
    <xf numFmtId="0" fontId="10" fillId="0" borderId="0" xfId="76" applyFont="1" applyFill="1" applyAlignment="1">
      <alignment/>
      <protection/>
    </xf>
    <xf numFmtId="0" fontId="3" fillId="0" borderId="0" xfId="76" applyFont="1" applyFill="1" applyAlignment="1">
      <alignment/>
      <protection/>
    </xf>
    <xf numFmtId="0" fontId="32" fillId="0" borderId="0" xfId="76" applyFont="1" applyFill="1" applyBorder="1" applyAlignment="1">
      <alignment/>
      <protection/>
    </xf>
    <xf numFmtId="0" fontId="2" fillId="0" borderId="0" xfId="76" applyFont="1" applyFill="1" applyBorder="1" applyAlignment="1">
      <alignment/>
      <protection/>
    </xf>
    <xf numFmtId="0" fontId="33" fillId="0" borderId="0" xfId="76" applyFont="1" applyFill="1" applyBorder="1" applyAlignment="1">
      <alignment horizontal="center" vertical="center" wrapText="1"/>
      <protection/>
    </xf>
    <xf numFmtId="0" fontId="30" fillId="0" borderId="0" xfId="76" applyFont="1" applyFill="1" applyBorder="1" applyAlignment="1">
      <alignment horizontal="center"/>
      <protection/>
    </xf>
    <xf numFmtId="0" fontId="34" fillId="0" borderId="0" xfId="76" applyFont="1" applyFill="1" applyBorder="1" applyAlignment="1">
      <alignment/>
      <protection/>
    </xf>
    <xf numFmtId="0" fontId="15" fillId="0" borderId="0" xfId="76" applyFont="1" applyFill="1" applyAlignment="1">
      <alignment/>
      <protection/>
    </xf>
    <xf numFmtId="0" fontId="2" fillId="0" borderId="0" xfId="76" applyFont="1" applyFill="1" applyAlignment="1">
      <alignment/>
      <protection/>
    </xf>
  </cellXfs>
  <cellStyles count="64">
    <cellStyle name="Normal" xfId="0"/>
    <cellStyle name="Currency [0]" xfId="15"/>
    <cellStyle name="常规_表八、国有资本经营预算" xfId="16"/>
    <cellStyle name="20% - 强调文字颜色 3" xfId="17"/>
    <cellStyle name="输入" xfId="18"/>
    <cellStyle name="Currency" xfId="19"/>
    <cellStyle name="Comma [0]" xfId="20"/>
    <cellStyle name="40% - 强调文字颜色 3" xfId="21"/>
    <cellStyle name="差" xfId="22"/>
    <cellStyle name="Comma" xfId="23"/>
    <cellStyle name="常规_2013年预算表格（初稿）--交凤英2013-1-9_2014年预算表格（2014-1-8--华万元）" xfId="24"/>
    <cellStyle name="60% - 强调文字颜色 3" xfId="25"/>
    <cellStyle name="Hyperlink" xfId="26"/>
    <cellStyle name="Percent" xfId="27"/>
    <cellStyle name="常规_表四、2015年基金收支平衡表"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常规_2005年预算外表格计划表"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_2015年佛山市社会保险基金预算表（报人大）附表2015-1-8" xfId="50"/>
    <cellStyle name="常规_表四、政府性基金收支决算表"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千位分隔_表一" xfId="61"/>
    <cellStyle name="20% - 强调文字颜色 4" xfId="62"/>
    <cellStyle name="40% - 强调文字颜色 4" xfId="63"/>
    <cellStyle name="常规_一般公共预算调整"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表二、一般公共预算收支决算表" xfId="71"/>
    <cellStyle name="常规_Sheet1" xfId="72"/>
    <cellStyle name="千位分隔 2" xfId="73"/>
    <cellStyle name="常规 2" xfId="74"/>
    <cellStyle name="常规_基费股-2008年非税收入及上缴预算情况表" xfId="75"/>
    <cellStyle name="常规_Sheet1_1" xfId="76"/>
    <cellStyle name="常规_支出（公共预算）_26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0"/>
  <sheetViews>
    <sheetView view="pageBreakPreview" zoomScaleSheetLayoutView="100" workbookViewId="0" topLeftCell="A1">
      <selection activeCell="A2" sqref="A2"/>
    </sheetView>
  </sheetViews>
  <sheetFormatPr defaultColWidth="9.00390625" defaultRowHeight="15"/>
  <cols>
    <col min="1" max="1" width="87.421875" style="240" customWidth="1"/>
    <col min="2" max="2" width="8.421875" style="240" customWidth="1"/>
    <col min="3" max="3" width="8.140625" style="240" customWidth="1"/>
    <col min="4" max="4" width="2.00390625" style="240" customWidth="1"/>
    <col min="5" max="5" width="22.8515625" style="240" customWidth="1"/>
    <col min="6" max="6" width="8.28125" style="240" customWidth="1"/>
    <col min="7" max="7" width="9.28125" style="240" customWidth="1"/>
    <col min="8" max="16384" width="9.00390625" style="240" customWidth="1"/>
  </cols>
  <sheetData>
    <row r="1" spans="1:7" ht="20.25">
      <c r="A1" s="241" t="s">
        <v>0</v>
      </c>
      <c r="B1" s="242"/>
      <c r="C1" s="242"/>
      <c r="D1" s="242"/>
      <c r="E1" s="242"/>
      <c r="F1" s="242"/>
      <c r="G1" s="242"/>
    </row>
    <row r="2" spans="1:7" ht="360" customHeight="1">
      <c r="A2" s="243" t="s">
        <v>1</v>
      </c>
      <c r="B2" s="242"/>
      <c r="C2" s="242"/>
      <c r="D2" s="242"/>
      <c r="E2" s="242"/>
      <c r="F2" s="242"/>
      <c r="G2" s="242"/>
    </row>
    <row r="3" spans="1:7" ht="24.75" customHeight="1">
      <c r="A3" s="244"/>
      <c r="B3" s="242"/>
      <c r="C3" s="242"/>
      <c r="D3" s="242"/>
      <c r="E3" s="242"/>
      <c r="F3" s="242"/>
      <c r="G3" s="242"/>
    </row>
    <row r="4" spans="1:7" ht="18.75">
      <c r="A4" s="245" t="s">
        <v>2</v>
      </c>
      <c r="B4" s="242"/>
      <c r="C4" s="242"/>
      <c r="D4" s="242"/>
      <c r="E4" s="242"/>
      <c r="F4" s="242"/>
      <c r="G4" s="242"/>
    </row>
    <row r="5" spans="1:7" ht="14.25">
      <c r="A5" s="242"/>
      <c r="B5" s="242"/>
      <c r="C5" s="242"/>
      <c r="D5" s="242"/>
      <c r="E5" s="242"/>
      <c r="F5" s="242"/>
      <c r="G5" s="242"/>
    </row>
    <row r="6" spans="1:7" ht="14.25">
      <c r="A6" s="242"/>
      <c r="B6" s="242"/>
      <c r="C6" s="242"/>
      <c r="D6" s="242"/>
      <c r="E6" s="242"/>
      <c r="F6" s="242"/>
      <c r="G6" s="242"/>
    </row>
    <row r="7" spans="1:7" ht="14.25">
      <c r="A7" s="242"/>
      <c r="B7" s="242"/>
      <c r="C7" s="242"/>
      <c r="D7" s="242"/>
      <c r="E7" s="242"/>
      <c r="F7" s="242"/>
      <c r="G7" s="242"/>
    </row>
    <row r="8" spans="1:7" ht="14.25">
      <c r="A8" s="242"/>
      <c r="B8" s="242"/>
      <c r="C8" s="242"/>
      <c r="D8" s="242"/>
      <c r="E8" s="242"/>
      <c r="F8" s="242"/>
      <c r="G8" s="242"/>
    </row>
    <row r="9" spans="1:7" ht="14.25">
      <c r="A9" s="242"/>
      <c r="B9" s="242"/>
      <c r="C9" s="242"/>
      <c r="D9" s="242"/>
      <c r="E9" s="242"/>
      <c r="F9" s="242"/>
      <c r="G9" s="242"/>
    </row>
    <row r="10" spans="1:7" ht="14.25">
      <c r="A10" s="242"/>
      <c r="B10" s="242"/>
      <c r="C10" s="242"/>
      <c r="D10" s="242"/>
      <c r="E10" s="242"/>
      <c r="F10" s="242"/>
      <c r="G10" s="242"/>
    </row>
    <row r="11" spans="1:7" ht="14.25">
      <c r="A11" s="242"/>
      <c r="B11" s="242"/>
      <c r="C11" s="242"/>
      <c r="D11" s="242"/>
      <c r="E11" s="242"/>
      <c r="F11" s="242"/>
      <c r="G11" s="242"/>
    </row>
    <row r="12" spans="1:7" ht="14.25">
      <c r="A12" s="242"/>
      <c r="B12" s="242"/>
      <c r="C12" s="242"/>
      <c r="D12" s="242"/>
      <c r="E12" s="242"/>
      <c r="F12" s="242"/>
      <c r="G12" s="242"/>
    </row>
    <row r="13" spans="1:7" ht="14.25">
      <c r="A13" s="242"/>
      <c r="B13" s="242"/>
      <c r="C13" s="242"/>
      <c r="D13" s="242"/>
      <c r="E13" s="242"/>
      <c r="F13" s="242"/>
      <c r="G13" s="242"/>
    </row>
    <row r="14" spans="1:7" s="239" customFormat="1" ht="14.25">
      <c r="A14" s="242"/>
      <c r="B14" s="242"/>
      <c r="C14" s="242"/>
      <c r="D14" s="242"/>
      <c r="E14" s="242"/>
      <c r="F14" s="242"/>
      <c r="G14" s="242"/>
    </row>
    <row r="15" spans="1:7" s="239" customFormat="1" ht="14.25">
      <c r="A15" s="242"/>
      <c r="B15" s="242"/>
      <c r="C15" s="242"/>
      <c r="D15" s="242"/>
      <c r="E15" s="242"/>
      <c r="F15" s="242"/>
      <c r="G15" s="242"/>
    </row>
    <row r="16" spans="1:7" s="239" customFormat="1" ht="14.25">
      <c r="A16" s="242"/>
      <c r="B16" s="242"/>
      <c r="C16" s="242"/>
      <c r="D16" s="242"/>
      <c r="E16" s="242"/>
      <c r="F16" s="242"/>
      <c r="G16" s="242"/>
    </row>
    <row r="17" spans="1:7" ht="14.25">
      <c r="A17" s="242"/>
      <c r="B17" s="242"/>
      <c r="C17" s="242"/>
      <c r="D17" s="242"/>
      <c r="E17" s="242"/>
      <c r="F17" s="242"/>
      <c r="G17" s="242"/>
    </row>
    <row r="18" spans="1:7" ht="14.25">
      <c r="A18" s="242"/>
      <c r="B18" s="242"/>
      <c r="C18" s="242"/>
      <c r="D18" s="242"/>
      <c r="E18" s="242"/>
      <c r="F18" s="242"/>
      <c r="G18" s="242"/>
    </row>
    <row r="19" spans="1:7" ht="14.25">
      <c r="A19" s="242"/>
      <c r="B19" s="242"/>
      <c r="C19" s="242"/>
      <c r="D19" s="242"/>
      <c r="E19" s="242"/>
      <c r="F19" s="242"/>
      <c r="G19" s="242"/>
    </row>
    <row r="20" spans="1:7" ht="14.25">
      <c r="A20" s="242"/>
      <c r="B20" s="242"/>
      <c r="C20" s="242"/>
      <c r="D20" s="242"/>
      <c r="E20" s="242"/>
      <c r="F20" s="242"/>
      <c r="G20" s="242"/>
    </row>
    <row r="21" spans="1:7" ht="14.25">
      <c r="A21" s="242"/>
      <c r="B21" s="242"/>
      <c r="C21" s="242"/>
      <c r="D21" s="242"/>
      <c r="E21" s="242"/>
      <c r="F21" s="242"/>
      <c r="G21" s="242"/>
    </row>
    <row r="22" spans="1:7" s="239" customFormat="1" ht="14.25">
      <c r="A22" s="242"/>
      <c r="B22" s="242"/>
      <c r="C22" s="242"/>
      <c r="D22" s="242"/>
      <c r="E22" s="242"/>
      <c r="F22" s="242"/>
      <c r="G22" s="242"/>
    </row>
    <row r="23" spans="1:7" ht="14.25">
      <c r="A23" s="242"/>
      <c r="B23" s="242"/>
      <c r="C23" s="242"/>
      <c r="D23" s="242"/>
      <c r="E23" s="242"/>
      <c r="F23" s="242"/>
      <c r="G23" s="242"/>
    </row>
    <row r="24" spans="1:7" ht="14.25">
      <c r="A24" s="242"/>
      <c r="B24" s="242"/>
      <c r="C24" s="242"/>
      <c r="D24" s="242"/>
      <c r="E24" s="242"/>
      <c r="F24" s="242"/>
      <c r="G24" s="242"/>
    </row>
    <row r="25" spans="1:7" ht="14.25">
      <c r="A25" s="242"/>
      <c r="B25" s="242"/>
      <c r="C25" s="242"/>
      <c r="D25" s="242"/>
      <c r="E25" s="242"/>
      <c r="F25" s="242"/>
      <c r="G25" s="242"/>
    </row>
    <row r="26" spans="1:7" ht="14.25">
      <c r="A26" s="242"/>
      <c r="B26" s="242"/>
      <c r="C26" s="242"/>
      <c r="D26" s="242"/>
      <c r="E26" s="242"/>
      <c r="F26" s="242"/>
      <c r="G26" s="242"/>
    </row>
    <row r="27" spans="1:7" ht="14.25">
      <c r="A27" s="242"/>
      <c r="B27" s="242"/>
      <c r="C27" s="242"/>
      <c r="D27" s="242"/>
      <c r="E27" s="242"/>
      <c r="F27" s="242"/>
      <c r="G27" s="242"/>
    </row>
    <row r="28" spans="1:7" ht="14.25">
      <c r="A28" s="242"/>
      <c r="B28" s="242"/>
      <c r="C28" s="242"/>
      <c r="D28" s="242"/>
      <c r="E28" s="242"/>
      <c r="F28" s="242"/>
      <c r="G28" s="242"/>
    </row>
    <row r="29" spans="1:7" ht="14.25">
      <c r="A29" s="242"/>
      <c r="B29" s="242"/>
      <c r="C29" s="242"/>
      <c r="D29" s="242"/>
      <c r="E29" s="242"/>
      <c r="F29" s="242"/>
      <c r="G29" s="242"/>
    </row>
    <row r="30" spans="1:7" ht="14.25">
      <c r="A30" s="242"/>
      <c r="B30" s="242"/>
      <c r="C30" s="242"/>
      <c r="D30" s="242"/>
      <c r="E30" s="242"/>
      <c r="F30" s="242"/>
      <c r="G30" s="242"/>
    </row>
    <row r="31" spans="1:5" ht="14.25">
      <c r="A31" s="246"/>
      <c r="E31" s="247"/>
    </row>
    <row r="32" spans="1:5" ht="14.25">
      <c r="A32" s="246"/>
      <c r="E32" s="247"/>
    </row>
    <row r="33" spans="1:5" ht="14.25">
      <c r="A33" s="246"/>
      <c r="E33" s="247"/>
    </row>
    <row r="34" ht="12">
      <c r="A34" s="246"/>
    </row>
    <row r="35" ht="12">
      <c r="A35" s="246"/>
    </row>
    <row r="36" ht="12">
      <c r="A36" s="246"/>
    </row>
    <row r="37" ht="12">
      <c r="A37" s="246"/>
    </row>
    <row r="38" ht="12">
      <c r="A38" s="246"/>
    </row>
    <row r="39" ht="12">
      <c r="A39" s="246"/>
    </row>
    <row r="40" ht="12">
      <c r="A40" s="246"/>
    </row>
    <row r="41" ht="12">
      <c r="A41" s="246"/>
    </row>
    <row r="42" ht="12">
      <c r="A42" s="246"/>
    </row>
    <row r="43" ht="12">
      <c r="A43" s="246"/>
    </row>
    <row r="44" ht="12">
      <c r="A44" s="246"/>
    </row>
    <row r="45" ht="12">
      <c r="A45" s="246"/>
    </row>
    <row r="46" ht="12">
      <c r="A46" s="246"/>
    </row>
    <row r="47" ht="12">
      <c r="A47" s="246"/>
    </row>
    <row r="48" ht="12">
      <c r="A48" s="246"/>
    </row>
    <row r="49" ht="12">
      <c r="A49" s="246"/>
    </row>
    <row r="50" ht="12">
      <c r="A50" s="246"/>
    </row>
    <row r="51" ht="12">
      <c r="A51" s="246"/>
    </row>
    <row r="52" ht="12">
      <c r="A52" s="246"/>
    </row>
    <row r="53" ht="12">
      <c r="A53" s="246"/>
    </row>
    <row r="54" ht="12">
      <c r="A54" s="246"/>
    </row>
    <row r="55" ht="12">
      <c r="A55" s="246"/>
    </row>
    <row r="56" ht="12">
      <c r="A56" s="246"/>
    </row>
    <row r="57" ht="12">
      <c r="A57" s="246"/>
    </row>
    <row r="58" ht="12">
      <c r="A58" s="246"/>
    </row>
    <row r="59" ht="12">
      <c r="A59" s="246"/>
    </row>
    <row r="60" ht="12">
      <c r="A60" s="246"/>
    </row>
    <row r="61" ht="12">
      <c r="A61" s="246"/>
    </row>
    <row r="62" ht="12">
      <c r="A62" s="246"/>
    </row>
    <row r="63" ht="12">
      <c r="A63" s="246"/>
    </row>
    <row r="64" ht="12">
      <c r="A64" s="246"/>
    </row>
    <row r="65" ht="12">
      <c r="A65" s="246"/>
    </row>
    <row r="66" ht="12">
      <c r="A66" s="246"/>
    </row>
    <row r="67" ht="12">
      <c r="A67" s="246"/>
    </row>
    <row r="68" ht="12">
      <c r="A68" s="246"/>
    </row>
    <row r="69" ht="12">
      <c r="A69" s="246"/>
    </row>
    <row r="70" ht="12">
      <c r="A70" s="246"/>
    </row>
    <row r="71" ht="12">
      <c r="A71" s="246"/>
    </row>
    <row r="72" ht="12">
      <c r="A72" s="246"/>
    </row>
    <row r="73" ht="12">
      <c r="A73" s="246"/>
    </row>
    <row r="74" ht="12">
      <c r="A74" s="246"/>
    </row>
    <row r="75" ht="12">
      <c r="A75" s="246"/>
    </row>
    <row r="76" ht="12">
      <c r="A76" s="246"/>
    </row>
    <row r="77" ht="12">
      <c r="A77" s="246"/>
    </row>
    <row r="78" ht="12">
      <c r="A78" s="246"/>
    </row>
    <row r="79" ht="12">
      <c r="A79" s="246"/>
    </row>
    <row r="80" ht="12">
      <c r="A80" s="246"/>
    </row>
    <row r="81" ht="12">
      <c r="A81" s="246"/>
    </row>
    <row r="82" ht="12">
      <c r="A82" s="246"/>
    </row>
    <row r="83" ht="12">
      <c r="A83" s="246"/>
    </row>
    <row r="84" ht="12">
      <c r="A84" s="246"/>
    </row>
    <row r="85" ht="12">
      <c r="A85" s="246"/>
    </row>
    <row r="86" ht="12">
      <c r="A86" s="246"/>
    </row>
    <row r="87" ht="12">
      <c r="A87" s="246"/>
    </row>
    <row r="88" ht="12">
      <c r="A88" s="246"/>
    </row>
    <row r="89" ht="12">
      <c r="A89" s="246"/>
    </row>
    <row r="90" ht="12">
      <c r="A90" s="246"/>
    </row>
    <row r="91" ht="12">
      <c r="A91" s="246"/>
    </row>
    <row r="92" ht="12">
      <c r="A92" s="246"/>
    </row>
    <row r="93" ht="12">
      <c r="A93" s="246"/>
    </row>
    <row r="94" ht="12">
      <c r="A94" s="246"/>
    </row>
    <row r="95" ht="12">
      <c r="A95" s="246"/>
    </row>
    <row r="96" ht="12">
      <c r="A96" s="246"/>
    </row>
    <row r="97" ht="12">
      <c r="A97" s="246"/>
    </row>
    <row r="98" ht="12">
      <c r="A98" s="246"/>
    </row>
    <row r="99" ht="12">
      <c r="A99" s="246"/>
    </row>
    <row r="100" ht="12">
      <c r="A100" s="246"/>
    </row>
    <row r="101" ht="12">
      <c r="A101" s="246"/>
    </row>
    <row r="102" ht="12">
      <c r="A102" s="246"/>
    </row>
    <row r="103" ht="12">
      <c r="A103" s="246"/>
    </row>
    <row r="104" ht="12">
      <c r="A104" s="246"/>
    </row>
    <row r="105" ht="12">
      <c r="A105" s="246"/>
    </row>
    <row r="106" ht="12">
      <c r="A106" s="246"/>
    </row>
    <row r="107" ht="12">
      <c r="A107" s="246"/>
    </row>
    <row r="108" ht="12">
      <c r="A108" s="246"/>
    </row>
    <row r="109" ht="12">
      <c r="A109" s="246"/>
    </row>
    <row r="110" ht="12">
      <c r="A110" s="246"/>
    </row>
    <row r="111" ht="12">
      <c r="A111" s="246"/>
    </row>
    <row r="112" ht="12">
      <c r="A112" s="246"/>
    </row>
    <row r="113" ht="12">
      <c r="A113" s="246"/>
    </row>
    <row r="114" ht="12">
      <c r="A114" s="246"/>
    </row>
    <row r="115" ht="12">
      <c r="A115" s="246"/>
    </row>
    <row r="116" ht="12">
      <c r="A116" s="246"/>
    </row>
    <row r="117" ht="12">
      <c r="A117" s="246"/>
    </row>
    <row r="118" ht="12">
      <c r="A118" s="246"/>
    </row>
    <row r="119" ht="12">
      <c r="A119" s="246"/>
    </row>
    <row r="120" ht="12">
      <c r="A120" s="246"/>
    </row>
    <row r="121" ht="12">
      <c r="A121" s="246"/>
    </row>
    <row r="122" ht="12">
      <c r="A122" s="246"/>
    </row>
    <row r="123" ht="12">
      <c r="A123" s="246"/>
    </row>
    <row r="124" ht="12">
      <c r="A124" s="246"/>
    </row>
    <row r="125" ht="12">
      <c r="A125" s="246"/>
    </row>
    <row r="126" ht="12">
      <c r="A126" s="246"/>
    </row>
    <row r="127" ht="12">
      <c r="A127" s="246"/>
    </row>
    <row r="128" ht="12">
      <c r="A128" s="246"/>
    </row>
    <row r="129" ht="12">
      <c r="A129" s="246"/>
    </row>
    <row r="130" ht="12">
      <c r="A130" s="246"/>
    </row>
    <row r="131" ht="12">
      <c r="A131" s="246"/>
    </row>
    <row r="132" ht="12">
      <c r="A132" s="246"/>
    </row>
    <row r="133" ht="12">
      <c r="A133" s="246"/>
    </row>
    <row r="134" ht="12">
      <c r="A134" s="246"/>
    </row>
    <row r="135" ht="12">
      <c r="A135" s="246"/>
    </row>
    <row r="136" ht="12">
      <c r="A136" s="246"/>
    </row>
    <row r="137" ht="12">
      <c r="A137" s="246"/>
    </row>
    <row r="138" ht="12">
      <c r="A138" s="246"/>
    </row>
    <row r="139" ht="12">
      <c r="A139" s="246"/>
    </row>
    <row r="140" ht="12">
      <c r="A140" s="246"/>
    </row>
    <row r="141" ht="12">
      <c r="A141" s="246"/>
    </row>
    <row r="142" ht="12">
      <c r="A142" s="246"/>
    </row>
    <row r="143" ht="12">
      <c r="A143" s="246"/>
    </row>
    <row r="144" ht="12">
      <c r="A144" s="246"/>
    </row>
    <row r="145" ht="12">
      <c r="A145" s="246"/>
    </row>
    <row r="146" ht="12">
      <c r="A146" s="246"/>
    </row>
    <row r="147" ht="12">
      <c r="A147" s="246"/>
    </row>
    <row r="148" ht="12">
      <c r="A148" s="246"/>
    </row>
    <row r="149" ht="12">
      <c r="A149" s="246"/>
    </row>
    <row r="150" ht="12">
      <c r="A150" s="246"/>
    </row>
    <row r="151" ht="12">
      <c r="A151" s="246"/>
    </row>
    <row r="152" ht="12">
      <c r="A152" s="246"/>
    </row>
    <row r="153" ht="12">
      <c r="A153" s="246"/>
    </row>
    <row r="154" ht="12">
      <c r="A154" s="246"/>
    </row>
    <row r="155" ht="12">
      <c r="A155" s="246"/>
    </row>
    <row r="156" ht="12">
      <c r="A156" s="246"/>
    </row>
    <row r="157" ht="12">
      <c r="A157" s="246"/>
    </row>
    <row r="158" ht="12">
      <c r="A158" s="246"/>
    </row>
    <row r="159" ht="12">
      <c r="A159" s="246"/>
    </row>
    <row r="160" ht="12">
      <c r="A160" s="246"/>
    </row>
    <row r="161" ht="12">
      <c r="A161" s="246"/>
    </row>
    <row r="162" ht="12">
      <c r="A162" s="246"/>
    </row>
    <row r="163" ht="12">
      <c r="A163" s="246"/>
    </row>
    <row r="164" ht="12">
      <c r="A164" s="246"/>
    </row>
    <row r="165" ht="12">
      <c r="A165" s="246"/>
    </row>
    <row r="166" ht="12">
      <c r="A166" s="246"/>
    </row>
    <row r="167" ht="12">
      <c r="A167" s="246"/>
    </row>
    <row r="168" ht="12">
      <c r="A168" s="246"/>
    </row>
    <row r="169" ht="12">
      <c r="A169" s="246"/>
    </row>
    <row r="170" ht="12">
      <c r="A170" s="246"/>
    </row>
    <row r="171" ht="12">
      <c r="A171" s="246"/>
    </row>
    <row r="172" ht="12">
      <c r="A172" s="246"/>
    </row>
    <row r="173" ht="12">
      <c r="A173" s="246"/>
    </row>
    <row r="174" ht="12">
      <c r="A174" s="246"/>
    </row>
    <row r="175" ht="12">
      <c r="A175" s="246"/>
    </row>
    <row r="176" ht="12">
      <c r="A176" s="246"/>
    </row>
    <row r="177" ht="12">
      <c r="A177" s="246"/>
    </row>
    <row r="178" ht="12">
      <c r="A178" s="246"/>
    </row>
    <row r="179" ht="12">
      <c r="A179" s="246"/>
    </row>
    <row r="180" ht="12">
      <c r="A180" s="246"/>
    </row>
    <row r="181" ht="12">
      <c r="A181" s="246"/>
    </row>
    <row r="182" ht="12">
      <c r="A182" s="246"/>
    </row>
    <row r="183" ht="12">
      <c r="A183" s="246"/>
    </row>
    <row r="184" ht="12">
      <c r="A184" s="246"/>
    </row>
    <row r="185" ht="12">
      <c r="A185" s="246"/>
    </row>
    <row r="186" ht="12">
      <c r="A186" s="246"/>
    </row>
    <row r="187" ht="12">
      <c r="A187" s="246"/>
    </row>
    <row r="188" ht="12">
      <c r="A188" s="246"/>
    </row>
    <row r="189" ht="12">
      <c r="A189" s="246"/>
    </row>
    <row r="190" ht="12">
      <c r="A190" s="246"/>
    </row>
    <row r="191" ht="12">
      <c r="A191" s="246"/>
    </row>
    <row r="192" ht="12">
      <c r="A192" s="246"/>
    </row>
    <row r="193" ht="12">
      <c r="A193" s="246"/>
    </row>
    <row r="194" ht="12">
      <c r="A194" s="246"/>
    </row>
    <row r="195" ht="12">
      <c r="A195" s="246"/>
    </row>
    <row r="196" ht="12">
      <c r="A196" s="246"/>
    </row>
    <row r="197" ht="12">
      <c r="A197" s="246"/>
    </row>
    <row r="198" ht="12">
      <c r="A198" s="246"/>
    </row>
    <row r="199" ht="12">
      <c r="A199" s="246"/>
    </row>
    <row r="200" ht="12">
      <c r="A200" s="246"/>
    </row>
    <row r="201" ht="12">
      <c r="A201" s="246"/>
    </row>
    <row r="202" ht="12">
      <c r="A202" s="246"/>
    </row>
    <row r="203" ht="12">
      <c r="A203" s="246"/>
    </row>
    <row r="204" ht="12">
      <c r="A204" s="246"/>
    </row>
    <row r="205" ht="12">
      <c r="A205" s="246"/>
    </row>
    <row r="206" ht="12">
      <c r="A206" s="246"/>
    </row>
    <row r="207" ht="12">
      <c r="A207" s="246"/>
    </row>
    <row r="208" ht="12">
      <c r="A208" s="246"/>
    </row>
    <row r="209" ht="12">
      <c r="A209" s="246"/>
    </row>
    <row r="210" ht="12">
      <c r="A210" s="246"/>
    </row>
    <row r="211" ht="12">
      <c r="A211" s="246"/>
    </row>
    <row r="212" ht="12">
      <c r="A212" s="246"/>
    </row>
    <row r="213" ht="12">
      <c r="A213" s="246"/>
    </row>
    <row r="214" ht="12">
      <c r="A214" s="246"/>
    </row>
    <row r="215" ht="12">
      <c r="A215" s="246"/>
    </row>
    <row r="216" ht="12">
      <c r="A216" s="246"/>
    </row>
    <row r="217" ht="12">
      <c r="A217" s="246"/>
    </row>
    <row r="218" ht="12">
      <c r="A218" s="246"/>
    </row>
    <row r="219" ht="12">
      <c r="A219" s="246"/>
    </row>
    <row r="220" ht="12">
      <c r="A220" s="246"/>
    </row>
    <row r="221" ht="12">
      <c r="A221" s="246"/>
    </row>
    <row r="222" ht="12">
      <c r="A222" s="246"/>
    </row>
    <row r="223" ht="12">
      <c r="A223" s="246"/>
    </row>
    <row r="224" ht="12">
      <c r="A224" s="246"/>
    </row>
    <row r="225" ht="12">
      <c r="A225" s="246"/>
    </row>
    <row r="226" ht="12">
      <c r="A226" s="246"/>
    </row>
    <row r="227" ht="12">
      <c r="A227" s="246"/>
    </row>
    <row r="228" ht="12">
      <c r="A228" s="246"/>
    </row>
    <row r="229" ht="12">
      <c r="A229" s="246"/>
    </row>
    <row r="230" ht="12">
      <c r="A230" s="246"/>
    </row>
    <row r="231" ht="12">
      <c r="A231" s="246"/>
    </row>
    <row r="232" ht="12">
      <c r="A232" s="246"/>
    </row>
    <row r="233" ht="12">
      <c r="A233" s="246"/>
    </row>
    <row r="234" ht="12">
      <c r="A234" s="246"/>
    </row>
    <row r="235" ht="12">
      <c r="A235" s="246"/>
    </row>
    <row r="236" ht="12">
      <c r="A236" s="246"/>
    </row>
    <row r="237" ht="12">
      <c r="A237" s="246"/>
    </row>
    <row r="238" ht="12">
      <c r="A238" s="246"/>
    </row>
    <row r="239" ht="12">
      <c r="A239" s="246"/>
    </row>
    <row r="240" ht="12">
      <c r="A240" s="246"/>
    </row>
    <row r="241" ht="12">
      <c r="A241" s="246"/>
    </row>
    <row r="242" ht="12">
      <c r="A242" s="246"/>
    </row>
    <row r="243" ht="12">
      <c r="A243" s="246"/>
    </row>
    <row r="244" ht="12">
      <c r="A244" s="246"/>
    </row>
    <row r="245" ht="12">
      <c r="A245" s="246"/>
    </row>
    <row r="246" ht="12">
      <c r="A246" s="246"/>
    </row>
    <row r="247" ht="12">
      <c r="A247" s="246"/>
    </row>
    <row r="248" ht="12">
      <c r="A248" s="246"/>
    </row>
    <row r="249" ht="12">
      <c r="A249" s="246"/>
    </row>
    <row r="250" ht="12">
      <c r="A250" s="246"/>
    </row>
    <row r="251" ht="12">
      <c r="A251" s="246"/>
    </row>
    <row r="252" ht="12">
      <c r="A252" s="246"/>
    </row>
    <row r="253" ht="12">
      <c r="A253" s="246"/>
    </row>
    <row r="254" ht="12">
      <c r="A254" s="246"/>
    </row>
    <row r="255" ht="12">
      <c r="A255" s="246"/>
    </row>
    <row r="256" ht="12">
      <c r="A256" s="246"/>
    </row>
    <row r="257" ht="12">
      <c r="A257" s="246"/>
    </row>
    <row r="258" ht="12">
      <c r="A258" s="246"/>
    </row>
    <row r="259" ht="12">
      <c r="A259" s="246"/>
    </row>
    <row r="260" ht="12">
      <c r="A260" s="246"/>
    </row>
    <row r="261" ht="12">
      <c r="A261" s="246"/>
    </row>
    <row r="262" ht="12">
      <c r="A262" s="246"/>
    </row>
    <row r="263" ht="12">
      <c r="A263" s="246"/>
    </row>
    <row r="264" ht="12">
      <c r="A264" s="246"/>
    </row>
    <row r="265" ht="12">
      <c r="A265" s="246"/>
    </row>
    <row r="266" ht="12">
      <c r="A266" s="246"/>
    </row>
    <row r="267" ht="12">
      <c r="A267" s="246"/>
    </row>
    <row r="268" ht="12">
      <c r="A268" s="246"/>
    </row>
    <row r="269" ht="12">
      <c r="A269" s="246"/>
    </row>
    <row r="270" ht="12">
      <c r="A270" s="246"/>
    </row>
    <row r="271" ht="12">
      <c r="A271" s="246"/>
    </row>
    <row r="272" ht="12">
      <c r="A272" s="246"/>
    </row>
    <row r="273" ht="12">
      <c r="A273" s="246"/>
    </row>
    <row r="274" ht="12">
      <c r="A274" s="246"/>
    </row>
    <row r="275" ht="12">
      <c r="A275" s="246"/>
    </row>
    <row r="276" ht="12">
      <c r="A276" s="246"/>
    </row>
    <row r="277" ht="12">
      <c r="A277" s="246"/>
    </row>
    <row r="278" ht="12">
      <c r="A278" s="246"/>
    </row>
    <row r="279" ht="12">
      <c r="A279" s="246"/>
    </row>
    <row r="280" ht="12">
      <c r="A280" s="246"/>
    </row>
  </sheetData>
  <sheetProtection/>
  <printOptions horizontalCentered="1"/>
  <pageMargins left="0.39" right="0.39" top="0.7900000000000001" bottom="0.7900000000000001" header="0.39" footer="0.39"/>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X63"/>
  <sheetViews>
    <sheetView showZeros="0" zoomScaleSheetLayoutView="100" workbookViewId="0" topLeftCell="A1">
      <pane xSplit="1" ySplit="5" topLeftCell="B20" activePane="bottomRight" state="frozen"/>
      <selection pane="bottomRight" activeCell="A27" sqref="A27"/>
    </sheetView>
  </sheetViews>
  <sheetFormatPr defaultColWidth="9.00390625" defaultRowHeight="15"/>
  <cols>
    <col min="1" max="1" width="33.421875" style="58" customWidth="1"/>
    <col min="2" max="5" width="10.57421875" style="65" customWidth="1"/>
    <col min="6" max="6" width="9.8515625" style="66" customWidth="1"/>
    <col min="7" max="7" width="9.7109375" style="66" customWidth="1"/>
    <col min="8" max="8" width="10.28125" style="66" customWidth="1"/>
    <col min="9" max="206" width="9.00390625" style="58" customWidth="1"/>
  </cols>
  <sheetData>
    <row r="1" ht="15.75">
      <c r="H1" s="67" t="s">
        <v>723</v>
      </c>
    </row>
    <row r="2" spans="1:8" s="58" customFormat="1" ht="36" customHeight="1">
      <c r="A2" s="41" t="s">
        <v>724</v>
      </c>
      <c r="B2" s="68"/>
      <c r="C2" s="68"/>
      <c r="D2" s="68"/>
      <c r="E2" s="68"/>
      <c r="F2" s="69"/>
      <c r="G2" s="69"/>
      <c r="H2" s="69"/>
    </row>
    <row r="3" spans="1:8" s="59" customFormat="1" ht="16.5" customHeight="1">
      <c r="A3" s="70"/>
      <c r="B3" s="71"/>
      <c r="C3" s="72"/>
      <c r="D3" s="72"/>
      <c r="E3" s="72"/>
      <c r="F3" s="73"/>
      <c r="G3" s="73"/>
      <c r="H3" s="74" t="s">
        <v>8</v>
      </c>
    </row>
    <row r="4" spans="1:8" s="60" customFormat="1" ht="18" customHeight="1">
      <c r="A4" s="75" t="s">
        <v>725</v>
      </c>
      <c r="B4" s="18" t="s">
        <v>52</v>
      </c>
      <c r="C4" s="18" t="s">
        <v>11</v>
      </c>
      <c r="D4" s="18" t="s">
        <v>12</v>
      </c>
      <c r="E4" s="76" t="s">
        <v>13</v>
      </c>
      <c r="F4" s="77" t="s">
        <v>14</v>
      </c>
      <c r="G4" s="77" t="s">
        <v>15</v>
      </c>
      <c r="H4" s="77" t="s">
        <v>16</v>
      </c>
    </row>
    <row r="5" spans="1:8" s="60" customFormat="1" ht="42" customHeight="1">
      <c r="A5" s="17"/>
      <c r="B5" s="18"/>
      <c r="C5" s="18"/>
      <c r="D5" s="18"/>
      <c r="E5" s="76"/>
      <c r="F5" s="77"/>
      <c r="G5" s="77"/>
      <c r="H5" s="77"/>
    </row>
    <row r="6" spans="1:206" s="61" customFormat="1" ht="19.5" customHeight="1">
      <c r="A6" s="78" t="s">
        <v>726</v>
      </c>
      <c r="B6" s="79">
        <f>SUM(B7:B9,B14:B17)</f>
        <v>875</v>
      </c>
      <c r="C6" s="79">
        <f>SUM(C7:C9,C14:C17)</f>
        <v>40118</v>
      </c>
      <c r="D6" s="79">
        <f>SUM(D7:D9,D14:D17)</f>
        <v>37200</v>
      </c>
      <c r="E6" s="79">
        <f>SUM(E7:E9,E14:E17)</f>
        <v>8202</v>
      </c>
      <c r="F6" s="80">
        <f aca="true" t="shared" si="0" ref="F6:F13">IF(ISERROR(E6/C6),,E6/C6*100)</f>
        <v>20.44</v>
      </c>
      <c r="G6" s="80">
        <f>IF(ISERROR(E6/D6),,(E6/D6)*100)</f>
        <v>22.05</v>
      </c>
      <c r="H6" s="80">
        <f>IF(ISERROR(E6/B6),,(E6-B6)/B6*100)</f>
        <v>837.37</v>
      </c>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row>
    <row r="7" spans="1:206" s="62" customFormat="1" ht="19.5" customHeight="1">
      <c r="A7" s="81" t="s">
        <v>727</v>
      </c>
      <c r="B7" s="82"/>
      <c r="C7" s="82"/>
      <c r="D7" s="82"/>
      <c r="E7" s="82"/>
      <c r="F7" s="83">
        <f t="shared" si="0"/>
        <v>0</v>
      </c>
      <c r="G7" s="83">
        <f aca="true" t="shared" si="1" ref="G7:G13">IF(ISERROR(E7/D7),,E7/D7*100)</f>
        <v>0</v>
      </c>
      <c r="H7" s="83">
        <f aca="true" t="shared" si="2" ref="H6:H13">IF(ISERROR(E7/B7),,(E7-B7)/B7*100)</f>
        <v>0</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row>
    <row r="8" spans="1:206" s="62" customFormat="1" ht="19.5" customHeight="1">
      <c r="A8" s="81" t="s">
        <v>728</v>
      </c>
      <c r="B8" s="82"/>
      <c r="C8" s="82"/>
      <c r="D8" s="82"/>
      <c r="E8" s="82">
        <v>-158</v>
      </c>
      <c r="F8" s="83">
        <f t="shared" si="0"/>
        <v>0</v>
      </c>
      <c r="G8" s="83">
        <f t="shared" si="1"/>
        <v>0</v>
      </c>
      <c r="H8" s="83">
        <f t="shared" si="2"/>
        <v>0</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row>
    <row r="9" spans="1:206" s="62" customFormat="1" ht="19.5" customHeight="1">
      <c r="A9" s="81" t="s">
        <v>729</v>
      </c>
      <c r="B9" s="82">
        <f>SUM(B10:B13)</f>
        <v>0</v>
      </c>
      <c r="C9" s="82">
        <f>SUM(C10:C13)</f>
        <v>39118</v>
      </c>
      <c r="D9" s="82">
        <f>SUM(D10:D13)</f>
        <v>36200</v>
      </c>
      <c r="E9" s="82">
        <f>SUM(E10:E13)</f>
        <v>7710</v>
      </c>
      <c r="F9" s="83">
        <f t="shared" si="0"/>
        <v>19.71</v>
      </c>
      <c r="G9" s="83">
        <f t="shared" si="1"/>
        <v>21.3</v>
      </c>
      <c r="H9" s="83">
        <f t="shared" si="2"/>
        <v>0</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row>
    <row r="10" spans="1:206" s="62" customFormat="1" ht="19.5" customHeight="1">
      <c r="A10" s="81" t="s">
        <v>730</v>
      </c>
      <c r="B10" s="82"/>
      <c r="C10" s="82">
        <v>39118</v>
      </c>
      <c r="D10" s="82">
        <v>36200</v>
      </c>
      <c r="E10" s="82">
        <v>8410</v>
      </c>
      <c r="F10" s="83">
        <f t="shared" si="0"/>
        <v>21.5</v>
      </c>
      <c r="G10" s="83">
        <f t="shared" si="1"/>
        <v>23.23</v>
      </c>
      <c r="H10" s="83">
        <f t="shared" si="2"/>
        <v>0</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row>
    <row r="11" spans="1:206" s="62" customFormat="1" ht="19.5" customHeight="1">
      <c r="A11" s="81" t="s">
        <v>731</v>
      </c>
      <c r="B11" s="82"/>
      <c r="C11" s="82"/>
      <c r="D11" s="82"/>
      <c r="E11" s="82"/>
      <c r="F11" s="83">
        <f t="shared" si="0"/>
        <v>0</v>
      </c>
      <c r="G11" s="83">
        <f t="shared" si="1"/>
        <v>0</v>
      </c>
      <c r="H11" s="83">
        <f t="shared" si="2"/>
        <v>0</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row>
    <row r="12" spans="1:206" s="62" customFormat="1" ht="19.5" customHeight="1">
      <c r="A12" s="81" t="s">
        <v>732</v>
      </c>
      <c r="B12" s="82"/>
      <c r="C12" s="82"/>
      <c r="D12" s="82"/>
      <c r="E12" s="82">
        <v>-700</v>
      </c>
      <c r="F12" s="83">
        <f t="shared" si="0"/>
        <v>0</v>
      </c>
      <c r="G12" s="83">
        <f t="shared" si="1"/>
        <v>0</v>
      </c>
      <c r="H12" s="83">
        <f t="shared" si="2"/>
        <v>0</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row>
    <row r="13" spans="1:206" s="62" customFormat="1" ht="19.5" customHeight="1">
      <c r="A13" s="81" t="s">
        <v>733</v>
      </c>
      <c r="B13" s="82"/>
      <c r="C13" s="82"/>
      <c r="D13" s="82"/>
      <c r="E13" s="82"/>
      <c r="F13" s="83">
        <f t="shared" si="0"/>
        <v>0</v>
      </c>
      <c r="G13" s="83">
        <f t="shared" si="1"/>
        <v>0</v>
      </c>
      <c r="H13" s="83">
        <f t="shared" si="2"/>
        <v>0</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row>
    <row r="14" spans="1:206" s="62" customFormat="1" ht="19.5" customHeight="1">
      <c r="A14" s="81" t="s">
        <v>734</v>
      </c>
      <c r="B14" s="82"/>
      <c r="C14" s="82"/>
      <c r="D14" s="82"/>
      <c r="E14" s="82"/>
      <c r="F14" s="83"/>
      <c r="G14" s="83"/>
      <c r="H14" s="83"/>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row>
    <row r="15" spans="1:206" s="62" customFormat="1" ht="19.5" customHeight="1">
      <c r="A15" s="81" t="s">
        <v>735</v>
      </c>
      <c r="B15" s="82"/>
      <c r="C15" s="82"/>
      <c r="D15" s="82"/>
      <c r="E15" s="82"/>
      <c r="F15" s="83">
        <f aca="true" t="shared" si="3" ref="F15:F20">IF(ISERROR(E15/C15),,E15/C15*100)</f>
        <v>0</v>
      </c>
      <c r="G15" s="83">
        <f aca="true" t="shared" si="4" ref="G15:G20">IF(ISERROR(E15/D15),,E15/D15*100)</f>
        <v>0</v>
      </c>
      <c r="H15" s="83">
        <f aca="true" t="shared" si="5" ref="H15:H20">IF(ISERROR(E15/B15),,(E15-B15)/B15*100)</f>
        <v>0</v>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row>
    <row r="16" spans="1:206" s="62" customFormat="1" ht="19.5" customHeight="1">
      <c r="A16" s="81" t="s">
        <v>736</v>
      </c>
      <c r="B16" s="82">
        <v>875</v>
      </c>
      <c r="C16" s="82">
        <v>1000</v>
      </c>
      <c r="D16" s="82">
        <v>1000</v>
      </c>
      <c r="E16" s="82">
        <v>650</v>
      </c>
      <c r="F16" s="83">
        <f t="shared" si="3"/>
        <v>65</v>
      </c>
      <c r="G16" s="83">
        <f t="shared" si="4"/>
        <v>65</v>
      </c>
      <c r="H16" s="83">
        <f t="shared" si="5"/>
        <v>-25.71</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row>
    <row r="17" spans="1:206" s="62" customFormat="1" ht="19.5" customHeight="1">
      <c r="A17" s="81" t="s">
        <v>737</v>
      </c>
      <c r="B17" s="82"/>
      <c r="C17" s="82"/>
      <c r="D17" s="82"/>
      <c r="E17" s="82"/>
      <c r="F17" s="83">
        <f t="shared" si="3"/>
        <v>0</v>
      </c>
      <c r="G17" s="83">
        <f t="shared" si="4"/>
        <v>0</v>
      </c>
      <c r="H17" s="83">
        <f t="shared" si="5"/>
        <v>0</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row>
    <row r="18" spans="1:206" s="61" customFormat="1" ht="19.5" customHeight="1">
      <c r="A18" s="84" t="s">
        <v>20</v>
      </c>
      <c r="B18" s="79">
        <f>SUM(B19:B21)</f>
        <v>30947</v>
      </c>
      <c r="C18" s="79">
        <f>SUM(C19:C21)</f>
        <v>5011</v>
      </c>
      <c r="D18" s="79">
        <f>SUM(D19:D21)</f>
        <v>23011</v>
      </c>
      <c r="E18" s="79">
        <f>SUM(E19:E21)</f>
        <v>23401</v>
      </c>
      <c r="F18" s="80">
        <f t="shared" si="3"/>
        <v>466.99</v>
      </c>
      <c r="G18" s="80">
        <f t="shared" si="4"/>
        <v>101.69</v>
      </c>
      <c r="H18" s="80">
        <f t="shared" si="5"/>
        <v>-24.38</v>
      </c>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row>
    <row r="19" spans="1:206" s="62" customFormat="1" ht="19.5" customHeight="1">
      <c r="A19" s="85" t="s">
        <v>21</v>
      </c>
      <c r="B19" s="82">
        <v>2522</v>
      </c>
      <c r="C19" s="82"/>
      <c r="D19" s="82"/>
      <c r="E19" s="82">
        <v>390</v>
      </c>
      <c r="F19" s="83">
        <f t="shared" si="3"/>
        <v>0</v>
      </c>
      <c r="G19" s="83">
        <f t="shared" si="4"/>
        <v>0</v>
      </c>
      <c r="H19" s="83">
        <f t="shared" si="5"/>
        <v>-84.54</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row>
    <row r="20" spans="1:206" s="62" customFormat="1" ht="19.5" customHeight="1">
      <c r="A20" s="85" t="s">
        <v>25</v>
      </c>
      <c r="B20" s="82">
        <v>13000</v>
      </c>
      <c r="C20" s="82">
        <v>5000</v>
      </c>
      <c r="D20" s="82">
        <v>23000</v>
      </c>
      <c r="E20" s="82">
        <v>23000</v>
      </c>
      <c r="F20" s="83">
        <f t="shared" si="3"/>
        <v>460</v>
      </c>
      <c r="G20" s="83">
        <f t="shared" si="4"/>
        <v>100</v>
      </c>
      <c r="H20" s="83">
        <f t="shared" si="5"/>
        <v>76.92</v>
      </c>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row>
    <row r="21" spans="1:206" s="62" customFormat="1" ht="19.5" customHeight="1">
      <c r="A21" s="81" t="s">
        <v>738</v>
      </c>
      <c r="B21" s="82">
        <v>15425</v>
      </c>
      <c r="C21" s="82">
        <v>11</v>
      </c>
      <c r="D21" s="82">
        <v>11</v>
      </c>
      <c r="E21" s="82">
        <v>11</v>
      </c>
      <c r="F21" s="83">
        <f aca="true" t="shared" si="6" ref="F21:F43">IF(ISERROR(E21/C21),,E21/C21*100)</f>
        <v>100</v>
      </c>
      <c r="G21" s="83">
        <f aca="true" t="shared" si="7" ref="G21:G43">IF(ISERROR(E21/D21),,E21/D21*100)</f>
        <v>100</v>
      </c>
      <c r="H21" s="83">
        <f aca="true" t="shared" si="8" ref="H21:H43">IF(ISERROR(E21/B21),,(E21-B21)/B21*100)</f>
        <v>-99.93</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row>
    <row r="22" spans="1:206" s="63" customFormat="1" ht="19.5" customHeight="1">
      <c r="A22" s="86" t="s">
        <v>30</v>
      </c>
      <c r="B22" s="79">
        <f>B6+B18</f>
        <v>31822</v>
      </c>
      <c r="C22" s="79">
        <f>C6+C18</f>
        <v>45129</v>
      </c>
      <c r="D22" s="79">
        <f>D6+D18</f>
        <v>60211</v>
      </c>
      <c r="E22" s="79">
        <f>E6+E18</f>
        <v>31603</v>
      </c>
      <c r="F22" s="80">
        <f t="shared" si="6"/>
        <v>70.03</v>
      </c>
      <c r="G22" s="80">
        <f t="shared" si="7"/>
        <v>52.49</v>
      </c>
      <c r="H22" s="80">
        <f t="shared" si="8"/>
        <v>-0.69</v>
      </c>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row>
    <row r="23" spans="1:206" s="61" customFormat="1" ht="19.5" customHeight="1">
      <c r="A23" s="78" t="s">
        <v>739</v>
      </c>
      <c r="B23" s="79">
        <f>B24+B25+B26+B49+B50+B51+B54+B55</f>
        <v>19715</v>
      </c>
      <c r="C23" s="79">
        <f>C24+C25+C26+C49+C50+C51+C54+C55</f>
        <v>25717</v>
      </c>
      <c r="D23" s="79">
        <f>D24+D25+D26+D49+D50+D51+D54+D55</f>
        <v>44565</v>
      </c>
      <c r="E23" s="79">
        <f>E24+E25+E26+E49+E50+E51+E54+E55</f>
        <v>28807</v>
      </c>
      <c r="F23" s="80">
        <f t="shared" si="6"/>
        <v>112.02</v>
      </c>
      <c r="G23" s="80">
        <f t="shared" si="7"/>
        <v>64.64</v>
      </c>
      <c r="H23" s="80">
        <f t="shared" si="8"/>
        <v>46.12</v>
      </c>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row>
    <row r="24" spans="1:206" s="61" customFormat="1" ht="19.5" customHeight="1">
      <c r="A24" s="78" t="s">
        <v>740</v>
      </c>
      <c r="B24" s="79"/>
      <c r="C24" s="79"/>
      <c r="D24" s="79"/>
      <c r="E24" s="79"/>
      <c r="F24" s="80">
        <f t="shared" si="6"/>
        <v>0</v>
      </c>
      <c r="G24" s="80">
        <f t="shared" si="7"/>
        <v>0</v>
      </c>
      <c r="H24" s="80">
        <f t="shared" si="8"/>
        <v>0</v>
      </c>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row>
    <row r="25" spans="1:206" s="61" customFormat="1" ht="19.5" customHeight="1">
      <c r="A25" s="78" t="s">
        <v>741</v>
      </c>
      <c r="B25" s="79"/>
      <c r="C25" s="79"/>
      <c r="D25" s="79"/>
      <c r="E25" s="79"/>
      <c r="F25" s="80">
        <f t="shared" si="6"/>
        <v>0</v>
      </c>
      <c r="G25" s="80">
        <f t="shared" si="7"/>
        <v>0</v>
      </c>
      <c r="H25" s="80">
        <f t="shared" si="8"/>
        <v>0</v>
      </c>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row>
    <row r="26" spans="1:206" s="61" customFormat="1" ht="19.5" customHeight="1">
      <c r="A26" s="78" t="s">
        <v>742</v>
      </c>
      <c r="B26" s="79">
        <f>B27+B34+B37+B36+B41+B45+B47</f>
        <v>14002</v>
      </c>
      <c r="C26" s="79">
        <f>C27+C34+C37+C36+C41+C45+C47</f>
        <v>18646</v>
      </c>
      <c r="D26" s="79">
        <f>D27+D34+D37+D36+D41+D45+D47</f>
        <v>19102</v>
      </c>
      <c r="E26" s="79">
        <f>E27+E34+E37+E36+E41+E45+E47</f>
        <v>4776</v>
      </c>
      <c r="F26" s="80">
        <f t="shared" si="6"/>
        <v>25.61</v>
      </c>
      <c r="G26" s="80">
        <f t="shared" si="7"/>
        <v>25</v>
      </c>
      <c r="H26" s="80">
        <f t="shared" si="8"/>
        <v>-65.89</v>
      </c>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row>
    <row r="27" spans="1:206" s="62" customFormat="1" ht="24.75" customHeight="1">
      <c r="A27" s="81" t="s">
        <v>743</v>
      </c>
      <c r="B27" s="87">
        <f>SUM(B28:B33)</f>
        <v>13652</v>
      </c>
      <c r="C27" s="82">
        <f>SUM(C28:C33)</f>
        <v>17646</v>
      </c>
      <c r="D27" s="82">
        <f>SUM(D28:D33)</f>
        <v>18102</v>
      </c>
      <c r="E27" s="82">
        <f>SUM(E28:E33)</f>
        <v>4514</v>
      </c>
      <c r="F27" s="83">
        <f t="shared" si="6"/>
        <v>25.58</v>
      </c>
      <c r="G27" s="83">
        <f t="shared" si="7"/>
        <v>24.94</v>
      </c>
      <c r="H27" s="83">
        <f t="shared" si="8"/>
        <v>-66.94</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row>
    <row r="28" spans="1:206" s="62" customFormat="1" ht="19.5" customHeight="1">
      <c r="A28" s="81" t="s">
        <v>744</v>
      </c>
      <c r="B28" s="82">
        <v>4890</v>
      </c>
      <c r="C28" s="82">
        <v>7000</v>
      </c>
      <c r="D28" s="82">
        <v>7510</v>
      </c>
      <c r="E28" s="82">
        <v>2782</v>
      </c>
      <c r="F28" s="83">
        <f t="shared" si="6"/>
        <v>39.74</v>
      </c>
      <c r="G28" s="83">
        <f t="shared" si="7"/>
        <v>37.04</v>
      </c>
      <c r="H28" s="83">
        <f t="shared" si="8"/>
        <v>-43.11</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row>
    <row r="29" spans="1:206" s="62" customFormat="1" ht="19.5" customHeight="1">
      <c r="A29" s="81" t="s">
        <v>745</v>
      </c>
      <c r="B29" s="82">
        <v>5179</v>
      </c>
      <c r="C29" s="82">
        <v>7000</v>
      </c>
      <c r="D29" s="82">
        <v>6532</v>
      </c>
      <c r="E29" s="82">
        <v>1194</v>
      </c>
      <c r="F29" s="83">
        <f t="shared" si="6"/>
        <v>17.06</v>
      </c>
      <c r="G29" s="83">
        <f t="shared" si="7"/>
        <v>18.28</v>
      </c>
      <c r="H29" s="83">
        <f t="shared" si="8"/>
        <v>-76.95</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row>
    <row r="30" spans="1:206" s="62" customFormat="1" ht="19.5" customHeight="1">
      <c r="A30" s="81" t="s">
        <v>746</v>
      </c>
      <c r="B30" s="82"/>
      <c r="C30" s="82"/>
      <c r="D30" s="82"/>
      <c r="E30" s="82"/>
      <c r="F30" s="83">
        <f t="shared" si="6"/>
        <v>0</v>
      </c>
      <c r="G30" s="83">
        <f t="shared" si="7"/>
        <v>0</v>
      </c>
      <c r="H30" s="83">
        <f t="shared" si="8"/>
        <v>0</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row>
    <row r="31" spans="1:206" s="62" customFormat="1" ht="19.5" customHeight="1">
      <c r="A31" s="81" t="s">
        <v>747</v>
      </c>
      <c r="B31" s="82">
        <v>3379</v>
      </c>
      <c r="C31" s="82">
        <v>3000</v>
      </c>
      <c r="D31" s="82">
        <v>3204</v>
      </c>
      <c r="E31" s="82">
        <v>422</v>
      </c>
      <c r="F31" s="83">
        <f t="shared" si="6"/>
        <v>14.07</v>
      </c>
      <c r="G31" s="83">
        <f t="shared" si="7"/>
        <v>13.17</v>
      </c>
      <c r="H31" s="83">
        <f t="shared" si="8"/>
        <v>-87.51</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row>
    <row r="32" spans="1:206" s="62" customFormat="1" ht="19.5" customHeight="1">
      <c r="A32" s="81" t="s">
        <v>748</v>
      </c>
      <c r="B32" s="82"/>
      <c r="C32" s="82"/>
      <c r="D32" s="82"/>
      <c r="E32" s="82"/>
      <c r="F32" s="83">
        <f t="shared" si="6"/>
        <v>0</v>
      </c>
      <c r="G32" s="83">
        <f t="shared" si="7"/>
        <v>0</v>
      </c>
      <c r="H32" s="83">
        <f t="shared" si="8"/>
        <v>0</v>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row>
    <row r="33" spans="1:206" s="62" customFormat="1" ht="19.5" customHeight="1">
      <c r="A33" s="81" t="s">
        <v>749</v>
      </c>
      <c r="B33" s="82">
        <v>204</v>
      </c>
      <c r="C33" s="82">
        <v>646</v>
      </c>
      <c r="D33" s="82">
        <v>856</v>
      </c>
      <c r="E33" s="82">
        <v>116</v>
      </c>
      <c r="F33" s="83">
        <f t="shared" si="6"/>
        <v>17.96</v>
      </c>
      <c r="G33" s="83">
        <f t="shared" si="7"/>
        <v>13.55</v>
      </c>
      <c r="H33" s="83">
        <f t="shared" si="8"/>
        <v>-43.14</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row>
    <row r="34" spans="1:206" s="62" customFormat="1" ht="27.75" customHeight="1">
      <c r="A34" s="81" t="s">
        <v>750</v>
      </c>
      <c r="B34" s="88"/>
      <c r="C34" s="82"/>
      <c r="D34" s="82">
        <f>D35</f>
        <v>0</v>
      </c>
      <c r="E34" s="82">
        <f>E35</f>
        <v>0</v>
      </c>
      <c r="F34" s="83">
        <f t="shared" si="6"/>
        <v>0</v>
      </c>
      <c r="G34" s="83">
        <f t="shared" si="7"/>
        <v>0</v>
      </c>
      <c r="H34" s="83">
        <f t="shared" si="8"/>
        <v>0</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row>
    <row r="35" spans="1:206" s="62" customFormat="1" ht="19.5" customHeight="1">
      <c r="A35" s="81" t="s">
        <v>745</v>
      </c>
      <c r="B35" s="88"/>
      <c r="C35" s="82"/>
      <c r="D35" s="82"/>
      <c r="E35" s="82"/>
      <c r="F35" s="83">
        <f t="shared" si="6"/>
        <v>0</v>
      </c>
      <c r="G35" s="83">
        <f t="shared" si="7"/>
        <v>0</v>
      </c>
      <c r="H35" s="83">
        <f t="shared" si="8"/>
        <v>0</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row>
    <row r="36" spans="1:8" s="58" customFormat="1" ht="27" customHeight="1">
      <c r="A36" s="81" t="s">
        <v>751</v>
      </c>
      <c r="B36" s="88"/>
      <c r="C36" s="82"/>
      <c r="D36" s="82"/>
      <c r="E36" s="82"/>
      <c r="F36" s="83">
        <f t="shared" si="6"/>
        <v>0</v>
      </c>
      <c r="G36" s="83">
        <f t="shared" si="7"/>
        <v>0</v>
      </c>
      <c r="H36" s="83">
        <f t="shared" si="8"/>
        <v>0</v>
      </c>
    </row>
    <row r="37" spans="1:8" s="58" customFormat="1" ht="27.75" customHeight="1">
      <c r="A37" s="81" t="s">
        <v>752</v>
      </c>
      <c r="B37" s="89">
        <f>SUM(B38:B40)</f>
        <v>0</v>
      </c>
      <c r="C37" s="82">
        <f>SUM(C38:C40)</f>
        <v>0</v>
      </c>
      <c r="D37" s="82">
        <f>SUM(D38:D40)</f>
        <v>0</v>
      </c>
      <c r="E37" s="82">
        <f>SUM(E38:E40)</f>
        <v>0</v>
      </c>
      <c r="F37" s="83">
        <f t="shared" si="6"/>
        <v>0</v>
      </c>
      <c r="G37" s="83">
        <f t="shared" si="7"/>
        <v>0</v>
      </c>
      <c r="H37" s="83">
        <f t="shared" si="8"/>
        <v>0</v>
      </c>
    </row>
    <row r="38" spans="1:8" s="58" customFormat="1" ht="27" customHeight="1">
      <c r="A38" s="81" t="s">
        <v>753</v>
      </c>
      <c r="B38" s="82"/>
      <c r="C38" s="82"/>
      <c r="D38" s="82"/>
      <c r="E38" s="82"/>
      <c r="F38" s="83">
        <f t="shared" si="6"/>
        <v>0</v>
      </c>
      <c r="G38" s="83">
        <f t="shared" si="7"/>
        <v>0</v>
      </c>
      <c r="H38" s="83">
        <f t="shared" si="8"/>
        <v>0</v>
      </c>
    </row>
    <row r="39" spans="1:8" s="58" customFormat="1" ht="19.5" customHeight="1">
      <c r="A39" s="81" t="s">
        <v>754</v>
      </c>
      <c r="B39" s="82"/>
      <c r="C39" s="82"/>
      <c r="D39" s="82"/>
      <c r="E39" s="82"/>
      <c r="F39" s="83">
        <f t="shared" si="6"/>
        <v>0</v>
      </c>
      <c r="G39" s="83">
        <f t="shared" si="7"/>
        <v>0</v>
      </c>
      <c r="H39" s="83">
        <f t="shared" si="8"/>
        <v>0</v>
      </c>
    </row>
    <row r="40" spans="1:8" s="58" customFormat="1" ht="19.5" customHeight="1">
      <c r="A40" s="81" t="s">
        <v>755</v>
      </c>
      <c r="B40" s="82"/>
      <c r="C40" s="82"/>
      <c r="D40" s="82"/>
      <c r="E40" s="82"/>
      <c r="F40" s="83">
        <f t="shared" si="6"/>
        <v>0</v>
      </c>
      <c r="G40" s="83">
        <f t="shared" si="7"/>
        <v>0</v>
      </c>
      <c r="H40" s="83">
        <f t="shared" si="8"/>
        <v>0</v>
      </c>
    </row>
    <row r="41" spans="1:8" s="58" customFormat="1" ht="19.5" customHeight="1">
      <c r="A41" s="81" t="s">
        <v>756</v>
      </c>
      <c r="B41" s="89">
        <f>SUM(B42:B44)</f>
        <v>350</v>
      </c>
      <c r="C41" s="82">
        <f>SUM(C42:C44)</f>
        <v>1000</v>
      </c>
      <c r="D41" s="82">
        <f>SUM(D42:D44)</f>
        <v>1000</v>
      </c>
      <c r="E41" s="82">
        <f>SUM(E42:E44)</f>
        <v>262</v>
      </c>
      <c r="F41" s="83">
        <f t="shared" si="6"/>
        <v>26.2</v>
      </c>
      <c r="G41" s="83">
        <f t="shared" si="7"/>
        <v>26.2</v>
      </c>
      <c r="H41" s="83">
        <f t="shared" si="8"/>
        <v>-25.14</v>
      </c>
    </row>
    <row r="42" spans="1:8" s="58" customFormat="1" ht="19.5" customHeight="1">
      <c r="A42" s="81" t="s">
        <v>757</v>
      </c>
      <c r="B42" s="82">
        <v>165</v>
      </c>
      <c r="C42" s="82">
        <v>500</v>
      </c>
      <c r="D42" s="82">
        <v>500</v>
      </c>
      <c r="E42" s="82">
        <v>35</v>
      </c>
      <c r="F42" s="83">
        <f t="shared" si="6"/>
        <v>7</v>
      </c>
      <c r="G42" s="83">
        <f t="shared" si="7"/>
        <v>7</v>
      </c>
      <c r="H42" s="83">
        <f t="shared" si="8"/>
        <v>-78.79</v>
      </c>
    </row>
    <row r="43" spans="1:8" s="58" customFormat="1" ht="19.5" customHeight="1">
      <c r="A43" s="81" t="s">
        <v>758</v>
      </c>
      <c r="B43" s="82">
        <v>93</v>
      </c>
      <c r="C43" s="82">
        <v>100</v>
      </c>
      <c r="D43" s="82">
        <v>100</v>
      </c>
      <c r="E43" s="82">
        <v>82</v>
      </c>
      <c r="F43" s="83">
        <f t="shared" si="6"/>
        <v>82</v>
      </c>
      <c r="G43" s="83">
        <f t="shared" si="7"/>
        <v>82</v>
      </c>
      <c r="H43" s="83">
        <f t="shared" si="8"/>
        <v>-11.83</v>
      </c>
    </row>
    <row r="44" spans="1:8" s="58" customFormat="1" ht="19.5" customHeight="1">
      <c r="A44" s="81" t="s">
        <v>759</v>
      </c>
      <c r="B44" s="82">
        <v>92</v>
      </c>
      <c r="C44" s="82">
        <v>400</v>
      </c>
      <c r="D44" s="82">
        <v>400</v>
      </c>
      <c r="E44" s="82">
        <v>145</v>
      </c>
      <c r="F44" s="83"/>
      <c r="G44" s="83"/>
      <c r="H44" s="83"/>
    </row>
    <row r="45" spans="1:8" s="58" customFormat="1" ht="19.5" customHeight="1">
      <c r="A45" s="81" t="s">
        <v>760</v>
      </c>
      <c r="B45" s="89"/>
      <c r="C45" s="82"/>
      <c r="D45" s="82"/>
      <c r="E45" s="82"/>
      <c r="F45" s="83"/>
      <c r="G45" s="83"/>
      <c r="H45" s="83"/>
    </row>
    <row r="46" spans="1:8" s="58" customFormat="1" ht="19.5" customHeight="1">
      <c r="A46" s="81" t="s">
        <v>744</v>
      </c>
      <c r="B46" s="89"/>
      <c r="C46" s="82"/>
      <c r="D46" s="82"/>
      <c r="E46" s="82"/>
      <c r="F46" s="83">
        <f aca="true" t="shared" si="9" ref="F46:F63">IF(ISERROR(E46/C46),,E46/C46*100)</f>
        <v>0</v>
      </c>
      <c r="G46" s="83">
        <f aca="true" t="shared" si="10" ref="G46:G63">IF(ISERROR(E46/D46),,E46/D46*100)</f>
        <v>0</v>
      </c>
      <c r="H46" s="83">
        <f aca="true" t="shared" si="11" ref="H46:H63">IF(ISERROR(E46/B46),,(E46-B46)/B46*100)</f>
        <v>0</v>
      </c>
    </row>
    <row r="47" spans="1:8" s="58" customFormat="1" ht="19.5" customHeight="1">
      <c r="A47" s="81" t="s">
        <v>761</v>
      </c>
      <c r="B47" s="89"/>
      <c r="C47" s="82"/>
      <c r="D47" s="82"/>
      <c r="E47" s="82"/>
      <c r="F47" s="83">
        <f t="shared" si="9"/>
        <v>0</v>
      </c>
      <c r="G47" s="83">
        <f t="shared" si="10"/>
        <v>0</v>
      </c>
      <c r="H47" s="83">
        <f t="shared" si="11"/>
        <v>0</v>
      </c>
    </row>
    <row r="48" spans="1:8" s="58" customFormat="1" ht="21" customHeight="1">
      <c r="A48" s="81" t="s">
        <v>757</v>
      </c>
      <c r="B48" s="89"/>
      <c r="C48" s="82"/>
      <c r="D48" s="82"/>
      <c r="E48" s="82"/>
      <c r="F48" s="83">
        <f t="shared" si="9"/>
        <v>0</v>
      </c>
      <c r="G48" s="83">
        <f t="shared" si="10"/>
        <v>0</v>
      </c>
      <c r="H48" s="83">
        <f t="shared" si="11"/>
        <v>0</v>
      </c>
    </row>
    <row r="49" spans="1:8" s="58" customFormat="1" ht="27.75" customHeight="1">
      <c r="A49" s="78" t="s">
        <v>762</v>
      </c>
      <c r="B49" s="90"/>
      <c r="C49" s="79"/>
      <c r="D49" s="79"/>
      <c r="E49" s="82"/>
      <c r="F49" s="83">
        <f t="shared" si="9"/>
        <v>0</v>
      </c>
      <c r="G49" s="83">
        <f t="shared" si="10"/>
        <v>0</v>
      </c>
      <c r="H49" s="83">
        <f t="shared" si="11"/>
        <v>0</v>
      </c>
    </row>
    <row r="50" spans="1:8" s="64" customFormat="1" ht="19.5" customHeight="1">
      <c r="A50" s="78" t="s">
        <v>763</v>
      </c>
      <c r="B50" s="28"/>
      <c r="C50" s="79"/>
      <c r="D50" s="79"/>
      <c r="E50" s="79"/>
      <c r="F50" s="80">
        <f t="shared" si="9"/>
        <v>0</v>
      </c>
      <c r="G50" s="80">
        <f t="shared" si="10"/>
        <v>0</v>
      </c>
      <c r="H50" s="80">
        <f t="shared" si="11"/>
        <v>0</v>
      </c>
    </row>
    <row r="51" spans="1:8" s="64" customFormat="1" ht="19.5" customHeight="1">
      <c r="A51" s="78" t="s">
        <v>764</v>
      </c>
      <c r="B51" s="79">
        <f>B52</f>
        <v>5000</v>
      </c>
      <c r="C51" s="79">
        <f>C52</f>
        <v>5000</v>
      </c>
      <c r="D51" s="79">
        <f>D52</f>
        <v>23000</v>
      </c>
      <c r="E51" s="79">
        <f>E52</f>
        <v>23000</v>
      </c>
      <c r="F51" s="80">
        <f t="shared" si="9"/>
        <v>460</v>
      </c>
      <c r="G51" s="80">
        <f t="shared" si="10"/>
        <v>100</v>
      </c>
      <c r="H51" s="80">
        <f t="shared" si="11"/>
        <v>360</v>
      </c>
    </row>
    <row r="52" spans="1:8" s="64" customFormat="1" ht="28.5" customHeight="1">
      <c r="A52" s="81" t="s">
        <v>765</v>
      </c>
      <c r="B52" s="82">
        <f>B53</f>
        <v>5000</v>
      </c>
      <c r="C52" s="82">
        <f>C53</f>
        <v>5000</v>
      </c>
      <c r="D52" s="82">
        <f>D53</f>
        <v>23000</v>
      </c>
      <c r="E52" s="82">
        <f>E53</f>
        <v>23000</v>
      </c>
      <c r="F52" s="80">
        <f t="shared" si="9"/>
        <v>460</v>
      </c>
      <c r="G52" s="83">
        <f t="shared" si="10"/>
        <v>100</v>
      </c>
      <c r="H52" s="80">
        <f t="shared" si="11"/>
        <v>360</v>
      </c>
    </row>
    <row r="53" spans="1:8" s="64" customFormat="1" ht="28.5" customHeight="1">
      <c r="A53" s="81" t="s">
        <v>766</v>
      </c>
      <c r="B53" s="82">
        <v>5000</v>
      </c>
      <c r="C53" s="82">
        <v>5000</v>
      </c>
      <c r="D53" s="82">
        <v>23000</v>
      </c>
      <c r="E53" s="82">
        <v>23000</v>
      </c>
      <c r="F53" s="80">
        <f t="shared" si="9"/>
        <v>460</v>
      </c>
      <c r="G53" s="83">
        <f t="shared" si="10"/>
        <v>100</v>
      </c>
      <c r="H53" s="80">
        <f t="shared" si="11"/>
        <v>360</v>
      </c>
    </row>
    <row r="54" spans="1:8" s="64" customFormat="1" ht="19.5" customHeight="1">
      <c r="A54" s="78" t="s">
        <v>767</v>
      </c>
      <c r="B54" s="79">
        <v>702</v>
      </c>
      <c r="C54" s="79">
        <v>2071</v>
      </c>
      <c r="D54" s="79">
        <v>2463</v>
      </c>
      <c r="E54" s="79">
        <v>1031</v>
      </c>
      <c r="F54" s="80">
        <f t="shared" si="9"/>
        <v>49.78</v>
      </c>
      <c r="G54" s="80">
        <f t="shared" si="10"/>
        <v>41.86</v>
      </c>
      <c r="H54" s="80">
        <f t="shared" si="11"/>
        <v>46.87</v>
      </c>
    </row>
    <row r="55" spans="1:8" s="64" customFormat="1" ht="19.5" customHeight="1">
      <c r="A55" s="78" t="s">
        <v>768</v>
      </c>
      <c r="B55" s="28">
        <v>11</v>
      </c>
      <c r="C55" s="79"/>
      <c r="D55" s="79"/>
      <c r="E55" s="79"/>
      <c r="F55" s="80">
        <f t="shared" si="9"/>
        <v>0</v>
      </c>
      <c r="G55" s="80">
        <f t="shared" si="10"/>
        <v>0</v>
      </c>
      <c r="H55" s="80">
        <f t="shared" si="11"/>
        <v>-100</v>
      </c>
    </row>
    <row r="56" spans="1:8" s="64" customFormat="1" ht="19.5" customHeight="1">
      <c r="A56" s="78" t="s">
        <v>769</v>
      </c>
      <c r="B56" s="79">
        <v>10114</v>
      </c>
      <c r="C56" s="79"/>
      <c r="D56" s="79"/>
      <c r="E56" s="79"/>
      <c r="F56" s="80">
        <f t="shared" si="9"/>
        <v>0</v>
      </c>
      <c r="G56" s="80">
        <f t="shared" si="10"/>
        <v>0</v>
      </c>
      <c r="H56" s="80">
        <f t="shared" si="11"/>
        <v>-100</v>
      </c>
    </row>
    <row r="57" spans="1:8" s="64" customFormat="1" ht="19.5" customHeight="1">
      <c r="A57" s="91" t="s">
        <v>770</v>
      </c>
      <c r="B57" s="79">
        <f>SUM(B58:B59,B62)</f>
        <v>1993</v>
      </c>
      <c r="C57" s="79">
        <f>SUM(C58:C59,C62)</f>
        <v>19412</v>
      </c>
      <c r="D57" s="79">
        <f>SUM(D58:D59,D62)</f>
        <v>15646</v>
      </c>
      <c r="E57" s="79">
        <f>SUM(E58:E59,E62)</f>
        <v>2796</v>
      </c>
      <c r="F57" s="80">
        <f t="shared" si="9"/>
        <v>14.4</v>
      </c>
      <c r="G57" s="80">
        <f t="shared" si="10"/>
        <v>17.87</v>
      </c>
      <c r="H57" s="80">
        <f t="shared" si="11"/>
        <v>40.29</v>
      </c>
    </row>
    <row r="58" spans="1:8" s="64" customFormat="1" ht="19.5" customHeight="1">
      <c r="A58" s="91" t="s">
        <v>771</v>
      </c>
      <c r="B58" s="79">
        <v>722</v>
      </c>
      <c r="C58" s="79">
        <v>4847</v>
      </c>
      <c r="D58" s="79">
        <v>4540</v>
      </c>
      <c r="E58" s="79">
        <v>2138</v>
      </c>
      <c r="F58" s="80">
        <f t="shared" si="9"/>
        <v>44.11</v>
      </c>
      <c r="G58" s="80">
        <f t="shared" si="10"/>
        <v>47.09</v>
      </c>
      <c r="H58" s="80">
        <f t="shared" si="11"/>
        <v>196.12</v>
      </c>
    </row>
    <row r="59" spans="1:8" s="58" customFormat="1" ht="19.5" customHeight="1">
      <c r="A59" s="91" t="s">
        <v>772</v>
      </c>
      <c r="B59" s="79">
        <f>SUM(B60:B61)</f>
        <v>1260</v>
      </c>
      <c r="C59" s="79">
        <f>SUM(C60:C61)</f>
        <v>14300</v>
      </c>
      <c r="D59" s="79">
        <f>SUM(D60:D61)</f>
        <v>11000</v>
      </c>
      <c r="E59" s="79">
        <f>SUM(E60:E61)</f>
        <v>650</v>
      </c>
      <c r="F59" s="83">
        <f t="shared" si="9"/>
        <v>4.55</v>
      </c>
      <c r="G59" s="83">
        <f t="shared" si="10"/>
        <v>5.91</v>
      </c>
      <c r="H59" s="83">
        <f t="shared" si="11"/>
        <v>-48.41</v>
      </c>
    </row>
    <row r="60" spans="1:8" s="58" customFormat="1" ht="19.5" customHeight="1">
      <c r="A60" s="92" t="s">
        <v>773</v>
      </c>
      <c r="B60" s="82">
        <v>1260</v>
      </c>
      <c r="C60" s="82">
        <v>14300</v>
      </c>
      <c r="D60" s="82">
        <v>11000</v>
      </c>
      <c r="E60" s="82">
        <v>650</v>
      </c>
      <c r="F60" s="83">
        <f t="shared" si="9"/>
        <v>4.55</v>
      </c>
      <c r="G60" s="83">
        <f t="shared" si="10"/>
        <v>5.91</v>
      </c>
      <c r="H60" s="83">
        <f t="shared" si="11"/>
        <v>-48.41</v>
      </c>
    </row>
    <row r="61" spans="1:8" s="58" customFormat="1" ht="19.5" customHeight="1">
      <c r="A61" s="93" t="s">
        <v>774</v>
      </c>
      <c r="B61" s="82"/>
      <c r="C61" s="82"/>
      <c r="D61" s="82"/>
      <c r="E61" s="82"/>
      <c r="F61" s="83">
        <f t="shared" si="9"/>
        <v>0</v>
      </c>
      <c r="G61" s="83">
        <f t="shared" si="10"/>
        <v>0</v>
      </c>
      <c r="H61" s="83">
        <f t="shared" si="11"/>
        <v>0</v>
      </c>
    </row>
    <row r="62" spans="1:8" s="64" customFormat="1" ht="19.5" customHeight="1">
      <c r="A62" s="94" t="s">
        <v>775</v>
      </c>
      <c r="B62" s="79">
        <f>B22-B23-B56-B58-B59</f>
        <v>11</v>
      </c>
      <c r="C62" s="79">
        <f>C22-C23-C56-C58-C59</f>
        <v>265</v>
      </c>
      <c r="D62" s="79">
        <f>D22-D23-D56-D58-D59</f>
        <v>106</v>
      </c>
      <c r="E62" s="79">
        <f>E22-E23-E56-E58-E59</f>
        <v>8</v>
      </c>
      <c r="F62" s="80">
        <f t="shared" si="9"/>
        <v>3.02</v>
      </c>
      <c r="G62" s="80">
        <f t="shared" si="10"/>
        <v>7.55</v>
      </c>
      <c r="H62" s="80">
        <f t="shared" si="11"/>
        <v>-27.27</v>
      </c>
    </row>
    <row r="63" spans="1:8" s="64" customFormat="1" ht="19.5" customHeight="1">
      <c r="A63" s="95" t="s">
        <v>48</v>
      </c>
      <c r="B63" s="79">
        <f>B23+B57+B56</f>
        <v>31822</v>
      </c>
      <c r="C63" s="79">
        <f>C23+C57+C56</f>
        <v>45129</v>
      </c>
      <c r="D63" s="79">
        <f>D23+D57+D56</f>
        <v>60211</v>
      </c>
      <c r="E63" s="79">
        <f>E23+E57+E56</f>
        <v>31603</v>
      </c>
      <c r="F63" s="80">
        <f t="shared" si="9"/>
        <v>70.03</v>
      </c>
      <c r="G63" s="80">
        <f t="shared" si="10"/>
        <v>52.49</v>
      </c>
      <c r="H63" s="80">
        <f t="shared" si="11"/>
        <v>-0.69</v>
      </c>
    </row>
  </sheetData>
  <sheetProtection/>
  <mergeCells count="9">
    <mergeCell ref="A2:H2"/>
    <mergeCell ref="A4:A5"/>
    <mergeCell ref="B4:B5"/>
    <mergeCell ref="C4:C5"/>
    <mergeCell ref="D4:D5"/>
    <mergeCell ref="E4:E5"/>
    <mergeCell ref="F4:F5"/>
    <mergeCell ref="G4:G5"/>
    <mergeCell ref="H4:H5"/>
  </mergeCells>
  <printOptions horizontalCentered="1"/>
  <pageMargins left="0.2" right="0.2" top="0.39" bottom="0.39" header="0.2" footer="0.2"/>
  <pageSetup horizontalDpi="600" verticalDpi="600" orientation="portrait" paperSize="9" scale="90"/>
  <headerFooter>
    <oddFooter>&amp;C第 &amp;P 页</oddFooter>
  </headerFooter>
</worksheet>
</file>

<file path=xl/worksheets/sheet11.xml><?xml version="1.0" encoding="utf-8"?>
<worksheet xmlns="http://schemas.openxmlformats.org/spreadsheetml/2006/main" xmlns:r="http://schemas.openxmlformats.org/officeDocument/2006/relationships">
  <dimension ref="A1:ID18"/>
  <sheetViews>
    <sheetView showZeros="0" zoomScaleSheetLayoutView="100" workbookViewId="0" topLeftCell="A1">
      <pane ySplit="4" topLeftCell="A5" activePane="bottomLeft" state="frozen"/>
      <selection pane="bottomLeft" activeCell="B7" sqref="B7"/>
    </sheetView>
  </sheetViews>
  <sheetFormatPr defaultColWidth="9.00390625" defaultRowHeight="15"/>
  <cols>
    <col min="1" max="1" width="6.7109375" style="33" customWidth="1"/>
    <col min="2" max="2" width="49.8515625" style="38" customWidth="1"/>
    <col min="3" max="5" width="13.28125" style="33" customWidth="1"/>
    <col min="6" max="237" width="9.00390625" style="33" customWidth="1"/>
    <col min="238" max="16384" width="9.00390625" style="39" customWidth="1"/>
  </cols>
  <sheetData>
    <row r="1" ht="14.25">
      <c r="E1" s="40" t="s">
        <v>776</v>
      </c>
    </row>
    <row r="2" spans="1:5" s="33" customFormat="1" ht="60" customHeight="1">
      <c r="A2" s="41" t="s">
        <v>777</v>
      </c>
      <c r="B2" s="41"/>
      <c r="C2" s="41"/>
      <c r="D2" s="41"/>
      <c r="E2" s="41"/>
    </row>
    <row r="3" spans="2:5" s="34" customFormat="1" ht="24" customHeight="1">
      <c r="B3" s="42"/>
      <c r="E3" s="43" t="s">
        <v>8</v>
      </c>
    </row>
    <row r="4" spans="1:238" s="35" customFormat="1" ht="21.75" customHeight="1">
      <c r="A4" s="44" t="s">
        <v>4</v>
      </c>
      <c r="B4" s="45" t="s">
        <v>98</v>
      </c>
      <c r="C4" s="44" t="s">
        <v>650</v>
      </c>
      <c r="D4" s="44" t="s">
        <v>778</v>
      </c>
      <c r="E4" s="44" t="s">
        <v>779</v>
      </c>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57"/>
    </row>
    <row r="5" spans="1:238" s="36" customFormat="1" ht="21.75" customHeight="1">
      <c r="A5" s="47" t="s">
        <v>780</v>
      </c>
      <c r="B5" s="47"/>
      <c r="C5" s="48">
        <f>C6+C9+C11+C15+C17</f>
        <v>40019</v>
      </c>
      <c r="D5" s="48">
        <f>D6+D9+D11+D15+D17</f>
        <v>9479</v>
      </c>
      <c r="E5" s="48">
        <f>E6+E9+E11+E15+E17</f>
        <v>30540</v>
      </c>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57"/>
    </row>
    <row r="6" spans="1:238" s="37" customFormat="1" ht="21.75" customHeight="1">
      <c r="A6" s="47" t="s">
        <v>781</v>
      </c>
      <c r="B6" s="49"/>
      <c r="C6" s="50">
        <f aca="true" t="shared" si="0" ref="C6:C11">D6+E6</f>
        <v>10476</v>
      </c>
      <c r="D6" s="50">
        <f>SUM(D7:D8)</f>
        <v>7307</v>
      </c>
      <c r="E6" s="50">
        <f>SUM(E7:E8)</f>
        <v>3169</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57"/>
    </row>
    <row r="7" spans="1:238" s="37" customFormat="1" ht="21.75" customHeight="1">
      <c r="A7" s="51">
        <v>1</v>
      </c>
      <c r="B7" s="52" t="s">
        <v>782</v>
      </c>
      <c r="C7" s="53">
        <f t="shared" si="0"/>
        <v>3809</v>
      </c>
      <c r="D7" s="53">
        <v>2778</v>
      </c>
      <c r="E7" s="53">
        <v>1031</v>
      </c>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57"/>
    </row>
    <row r="8" spans="1:238" s="37" customFormat="1" ht="21.75" customHeight="1">
      <c r="A8" s="51">
        <v>2</v>
      </c>
      <c r="B8" s="52" t="s">
        <v>783</v>
      </c>
      <c r="C8" s="53">
        <f t="shared" si="0"/>
        <v>6667</v>
      </c>
      <c r="D8" s="53">
        <v>4529</v>
      </c>
      <c r="E8" s="53">
        <v>2138</v>
      </c>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57"/>
    </row>
    <row r="9" spans="1:238" s="37" customFormat="1" ht="21.75" customHeight="1">
      <c r="A9" s="54" t="s">
        <v>784</v>
      </c>
      <c r="B9" s="55"/>
      <c r="C9" s="50">
        <f t="shared" si="0"/>
        <v>1361</v>
      </c>
      <c r="D9" s="50">
        <f>D10</f>
        <v>1361</v>
      </c>
      <c r="E9" s="50">
        <f>E10</f>
        <v>0</v>
      </c>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57"/>
    </row>
    <row r="10" spans="1:238" s="37" customFormat="1" ht="21.75" customHeight="1">
      <c r="A10" s="51">
        <v>3</v>
      </c>
      <c r="B10" s="52" t="s">
        <v>785</v>
      </c>
      <c r="C10" s="53">
        <f t="shared" si="0"/>
        <v>1361</v>
      </c>
      <c r="D10" s="53">
        <v>1361</v>
      </c>
      <c r="E10" s="53"/>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57"/>
    </row>
    <row r="11" spans="1:238" s="37" customFormat="1" ht="21.75" customHeight="1">
      <c r="A11" s="47" t="s">
        <v>786</v>
      </c>
      <c r="B11" s="49"/>
      <c r="C11" s="50">
        <f t="shared" si="0"/>
        <v>26621</v>
      </c>
      <c r="D11" s="50">
        <f>D12+D13+D14</f>
        <v>0</v>
      </c>
      <c r="E11" s="50">
        <f>E12+E13+E14</f>
        <v>26621</v>
      </c>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57"/>
    </row>
    <row r="12" spans="1:238" s="37" customFormat="1" ht="21.75" customHeight="1">
      <c r="A12" s="51">
        <v>4</v>
      </c>
      <c r="B12" s="52" t="s">
        <v>787</v>
      </c>
      <c r="C12" s="53">
        <v>5000</v>
      </c>
      <c r="D12" s="53"/>
      <c r="E12" s="53">
        <v>5000</v>
      </c>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57"/>
    </row>
    <row r="13" spans="1:238" s="37" customFormat="1" ht="21.75" customHeight="1">
      <c r="A13" s="51">
        <v>5</v>
      </c>
      <c r="B13" s="52" t="s">
        <v>788</v>
      </c>
      <c r="C13" s="53">
        <v>18000</v>
      </c>
      <c r="D13" s="53"/>
      <c r="E13" s="53">
        <v>18000</v>
      </c>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57"/>
    </row>
    <row r="14" spans="1:238" s="37" customFormat="1" ht="21.75" customHeight="1">
      <c r="A14" s="51">
        <v>6</v>
      </c>
      <c r="B14" s="56" t="s">
        <v>789</v>
      </c>
      <c r="C14" s="53">
        <f>D14+E14</f>
        <v>3621</v>
      </c>
      <c r="D14" s="53"/>
      <c r="E14" s="53">
        <v>3621</v>
      </c>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57"/>
    </row>
    <row r="15" spans="1:238" s="37" customFormat="1" ht="21.75" customHeight="1">
      <c r="A15" s="47" t="s">
        <v>790</v>
      </c>
      <c r="B15" s="49"/>
      <c r="C15" s="50">
        <f>D15+E15</f>
        <v>750</v>
      </c>
      <c r="D15" s="50">
        <f>D16</f>
        <v>0</v>
      </c>
      <c r="E15" s="50">
        <f>E16</f>
        <v>750</v>
      </c>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57"/>
    </row>
    <row r="16" spans="1:238" s="37" customFormat="1" ht="21.75" customHeight="1">
      <c r="A16" s="51">
        <v>7</v>
      </c>
      <c r="B16" s="52" t="s">
        <v>791</v>
      </c>
      <c r="C16" s="53">
        <f>D16+E16</f>
        <v>750</v>
      </c>
      <c r="D16" s="53"/>
      <c r="E16" s="53">
        <v>750</v>
      </c>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57"/>
    </row>
    <row r="17" spans="1:238" s="37" customFormat="1" ht="21.75" customHeight="1">
      <c r="A17" s="47" t="s">
        <v>792</v>
      </c>
      <c r="B17" s="49"/>
      <c r="C17" s="50">
        <f>D17+E17</f>
        <v>811</v>
      </c>
      <c r="D17" s="50">
        <f>D18</f>
        <v>811</v>
      </c>
      <c r="E17" s="50">
        <f>E18</f>
        <v>0</v>
      </c>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57"/>
    </row>
    <row r="18" spans="1:238" s="37" customFormat="1" ht="21.75" customHeight="1">
      <c r="A18" s="51">
        <v>8</v>
      </c>
      <c r="B18" s="52" t="s">
        <v>793</v>
      </c>
      <c r="C18" s="53">
        <f>D18+E18</f>
        <v>811</v>
      </c>
      <c r="D18" s="53">
        <v>811</v>
      </c>
      <c r="E18" s="53"/>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57"/>
    </row>
  </sheetData>
  <sheetProtection/>
  <mergeCells count="7">
    <mergeCell ref="A2:E2"/>
    <mergeCell ref="A5:B5"/>
    <mergeCell ref="A6:B6"/>
    <mergeCell ref="A9:B9"/>
    <mergeCell ref="A11:B11"/>
    <mergeCell ref="A15:B15"/>
    <mergeCell ref="A17:B17"/>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12.xml><?xml version="1.0" encoding="utf-8"?>
<worksheet xmlns="http://schemas.openxmlformats.org/spreadsheetml/2006/main" xmlns:r="http://schemas.openxmlformats.org/officeDocument/2006/relationships">
  <dimension ref="A1:HX16"/>
  <sheetViews>
    <sheetView showZeros="0" tabSelected="1" zoomScaleSheetLayoutView="100" workbookViewId="0" topLeftCell="A1">
      <selection activeCell="L25" sqref="L25"/>
    </sheetView>
  </sheetViews>
  <sheetFormatPr defaultColWidth="9.00390625" defaultRowHeight="15"/>
  <cols>
    <col min="1" max="1" width="35.7109375" style="1" customWidth="1"/>
    <col min="2" max="5" width="9.421875" style="3" customWidth="1"/>
    <col min="6" max="8" width="9.421875" style="4" customWidth="1"/>
    <col min="9" max="228" width="9.00390625" style="1" customWidth="1"/>
    <col min="229" max="16384" width="9.00390625" style="5" customWidth="1"/>
  </cols>
  <sheetData>
    <row r="1" spans="2:232" s="1" customFormat="1" ht="19.5" customHeight="1">
      <c r="B1" s="6"/>
      <c r="C1" s="7"/>
      <c r="D1" s="7"/>
      <c r="E1" s="3"/>
      <c r="F1" s="4"/>
      <c r="G1" s="4"/>
      <c r="H1" s="9" t="s">
        <v>794</v>
      </c>
      <c r="HU1" s="5"/>
      <c r="HV1" s="5"/>
      <c r="HW1" s="5"/>
      <c r="HX1" s="5"/>
    </row>
    <row r="2" spans="1:8" s="1" customFormat="1" ht="19.5" customHeight="1">
      <c r="A2" s="10" t="s">
        <v>795</v>
      </c>
      <c r="B2" s="11"/>
      <c r="C2" s="11"/>
      <c r="D2" s="11"/>
      <c r="E2" s="11"/>
      <c r="F2" s="12"/>
      <c r="G2" s="12"/>
      <c r="H2" s="12"/>
    </row>
    <row r="3" spans="1:8" s="1" customFormat="1" ht="19.5" customHeight="1">
      <c r="A3" s="13"/>
      <c r="B3" s="14"/>
      <c r="C3" s="15"/>
      <c r="D3" s="15"/>
      <c r="E3" s="3"/>
      <c r="F3" s="4"/>
      <c r="G3" s="4"/>
      <c r="H3" s="16" t="s">
        <v>8</v>
      </c>
    </row>
    <row r="4" spans="1:8" s="2" customFormat="1" ht="66" customHeight="1">
      <c r="A4" s="17" t="s">
        <v>98</v>
      </c>
      <c r="B4" s="18" t="s">
        <v>52</v>
      </c>
      <c r="C4" s="18" t="s">
        <v>11</v>
      </c>
      <c r="D4" s="18" t="s">
        <v>12</v>
      </c>
      <c r="E4" s="18" t="s">
        <v>13</v>
      </c>
      <c r="F4" s="19" t="s">
        <v>796</v>
      </c>
      <c r="G4" s="19" t="s">
        <v>797</v>
      </c>
      <c r="H4" s="19" t="s">
        <v>798</v>
      </c>
    </row>
    <row r="5" spans="1:8" s="1" customFormat="1" ht="19.5" customHeight="1">
      <c r="A5" s="20" t="s">
        <v>799</v>
      </c>
      <c r="B5" s="21">
        <f>SUM(B6,B8,B9,B10,B11)</f>
        <v>107</v>
      </c>
      <c r="C5" s="21">
        <f>SUM(C6,C8,C9,C10,C11)</f>
        <v>137</v>
      </c>
      <c r="D5" s="21">
        <f>SUM(D6,D8,D9,D10,D11)</f>
        <v>137</v>
      </c>
      <c r="E5" s="21">
        <f>SUM(E6,E8,E9,E10,E11)</f>
        <v>133</v>
      </c>
      <c r="F5" s="22">
        <f aca="true" t="shared" si="0" ref="F5:F16">IF(C5=0,0,E5/C5*100)</f>
        <v>97.08</v>
      </c>
      <c r="G5" s="22">
        <f aca="true" t="shared" si="1" ref="G5:G16">IF(D5=0,0,E5/D5*100)</f>
        <v>97.08</v>
      </c>
      <c r="H5" s="22">
        <f aca="true" t="shared" si="2" ref="H5:H16">IF(B5=0,0,(E5-B5)/B5*100)</f>
        <v>24.3</v>
      </c>
    </row>
    <row r="6" spans="1:8" s="1" customFormat="1" ht="19.5" customHeight="1">
      <c r="A6" s="30" t="s">
        <v>800</v>
      </c>
      <c r="B6" s="24">
        <f>B7</f>
        <v>107</v>
      </c>
      <c r="C6" s="24">
        <f>C7</f>
        <v>137</v>
      </c>
      <c r="D6" s="24">
        <f>D7</f>
        <v>137</v>
      </c>
      <c r="E6" s="24">
        <f>E7</f>
        <v>133</v>
      </c>
      <c r="F6" s="25">
        <f t="shared" si="0"/>
        <v>97.08</v>
      </c>
      <c r="G6" s="25">
        <f t="shared" si="1"/>
        <v>97.08</v>
      </c>
      <c r="H6" s="25">
        <f t="shared" si="2"/>
        <v>24.3</v>
      </c>
    </row>
    <row r="7" spans="1:8" s="1" customFormat="1" ht="19.5" customHeight="1">
      <c r="A7" s="30" t="s">
        <v>801</v>
      </c>
      <c r="B7" s="26">
        <v>107</v>
      </c>
      <c r="C7" s="31">
        <v>137</v>
      </c>
      <c r="D7" s="24">
        <v>137</v>
      </c>
      <c r="E7" s="24">
        <v>133</v>
      </c>
      <c r="F7" s="25">
        <f t="shared" si="0"/>
        <v>97.08</v>
      </c>
      <c r="G7" s="25">
        <f t="shared" si="1"/>
        <v>97.08</v>
      </c>
      <c r="H7" s="25">
        <f t="shared" si="2"/>
        <v>24.3</v>
      </c>
    </row>
    <row r="8" spans="1:8" s="1" customFormat="1" ht="19.5" customHeight="1">
      <c r="A8" s="30" t="s">
        <v>802</v>
      </c>
      <c r="B8" s="24"/>
      <c r="C8" s="24"/>
      <c r="D8" s="24"/>
      <c r="E8" s="24"/>
      <c r="F8" s="25">
        <f t="shared" si="0"/>
        <v>0</v>
      </c>
      <c r="G8" s="25">
        <f t="shared" si="1"/>
        <v>0</v>
      </c>
      <c r="H8" s="25">
        <f t="shared" si="2"/>
        <v>0</v>
      </c>
    </row>
    <row r="9" spans="1:8" s="1" customFormat="1" ht="19.5" customHeight="1">
      <c r="A9" s="30" t="s">
        <v>803</v>
      </c>
      <c r="B9" s="24"/>
      <c r="C9" s="24"/>
      <c r="D9" s="24"/>
      <c r="E9" s="24"/>
      <c r="F9" s="25">
        <f t="shared" si="0"/>
        <v>0</v>
      </c>
      <c r="G9" s="25">
        <f t="shared" si="1"/>
        <v>0</v>
      </c>
      <c r="H9" s="25">
        <f t="shared" si="2"/>
        <v>0</v>
      </c>
    </row>
    <row r="10" spans="1:8" s="1" customFormat="1" ht="19.5" customHeight="1">
      <c r="A10" s="30" t="s">
        <v>804</v>
      </c>
      <c r="B10" s="24"/>
      <c r="C10" s="24"/>
      <c r="D10" s="24"/>
      <c r="E10" s="24"/>
      <c r="F10" s="25">
        <f t="shared" si="0"/>
        <v>0</v>
      </c>
      <c r="G10" s="25">
        <f t="shared" si="1"/>
        <v>0</v>
      </c>
      <c r="H10" s="25">
        <f t="shared" si="2"/>
        <v>0</v>
      </c>
    </row>
    <row r="11" spans="1:8" s="1" customFormat="1" ht="19.5" customHeight="1">
      <c r="A11" s="30" t="s">
        <v>805</v>
      </c>
      <c r="B11" s="24"/>
      <c r="C11" s="24"/>
      <c r="D11" s="24"/>
      <c r="E11" s="24"/>
      <c r="F11" s="25">
        <f t="shared" si="0"/>
        <v>0</v>
      </c>
      <c r="G11" s="25">
        <f t="shared" si="1"/>
        <v>0</v>
      </c>
      <c r="H11" s="25">
        <f t="shared" si="2"/>
        <v>0</v>
      </c>
    </row>
    <row r="12" spans="1:8" s="1" customFormat="1" ht="19.5" customHeight="1">
      <c r="A12" s="20" t="s">
        <v>20</v>
      </c>
      <c r="B12" s="21">
        <f>B13</f>
        <v>0</v>
      </c>
      <c r="C12" s="21">
        <f>C13</f>
        <v>0</v>
      </c>
      <c r="D12" s="21">
        <f>D13</f>
        <v>0</v>
      </c>
      <c r="E12" s="21">
        <f>E13</f>
        <v>0</v>
      </c>
      <c r="F12" s="22">
        <f t="shared" si="0"/>
        <v>0</v>
      </c>
      <c r="G12" s="22">
        <f t="shared" si="1"/>
        <v>0</v>
      </c>
      <c r="H12" s="22">
        <f t="shared" si="2"/>
        <v>0</v>
      </c>
    </row>
    <row r="13" spans="1:8" s="1" customFormat="1" ht="19.5" customHeight="1">
      <c r="A13" s="32" t="s">
        <v>806</v>
      </c>
      <c r="B13" s="24"/>
      <c r="C13" s="24"/>
      <c r="D13" s="24"/>
      <c r="E13" s="24"/>
      <c r="F13" s="25">
        <f t="shared" si="0"/>
        <v>0</v>
      </c>
      <c r="G13" s="25">
        <f t="shared" si="1"/>
        <v>0</v>
      </c>
      <c r="H13" s="25">
        <f t="shared" si="2"/>
        <v>0</v>
      </c>
    </row>
    <row r="14" spans="1:8" s="1" customFormat="1" ht="19.5" customHeight="1">
      <c r="A14" s="27" t="s">
        <v>807</v>
      </c>
      <c r="B14" s="21">
        <f>B5+B12</f>
        <v>107</v>
      </c>
      <c r="C14" s="21">
        <f>C5+C12</f>
        <v>137</v>
      </c>
      <c r="D14" s="21">
        <f>D5+D12</f>
        <v>137</v>
      </c>
      <c r="E14" s="21">
        <f>E5+E12</f>
        <v>133</v>
      </c>
      <c r="F14" s="22">
        <f t="shared" si="0"/>
        <v>97.08</v>
      </c>
      <c r="G14" s="22">
        <f t="shared" si="1"/>
        <v>97.08</v>
      </c>
      <c r="H14" s="22">
        <f t="shared" si="2"/>
        <v>24.3</v>
      </c>
    </row>
    <row r="15" spans="1:8" s="1" customFormat="1" ht="19.5" customHeight="1">
      <c r="A15" s="20" t="s">
        <v>808</v>
      </c>
      <c r="B15" s="21">
        <v>116</v>
      </c>
      <c r="C15" s="21">
        <v>68</v>
      </c>
      <c r="D15" s="21">
        <v>68</v>
      </c>
      <c r="E15" s="21">
        <v>68</v>
      </c>
      <c r="F15" s="22">
        <f t="shared" si="0"/>
        <v>100</v>
      </c>
      <c r="G15" s="22">
        <f t="shared" si="1"/>
        <v>100</v>
      </c>
      <c r="H15" s="22">
        <f t="shared" si="2"/>
        <v>-41.38</v>
      </c>
    </row>
    <row r="16" spans="1:8" s="1" customFormat="1" ht="19.5" customHeight="1">
      <c r="A16" s="27" t="s">
        <v>30</v>
      </c>
      <c r="B16" s="21">
        <f>B14+B15</f>
        <v>223</v>
      </c>
      <c r="C16" s="21">
        <f>C14+C15</f>
        <v>205</v>
      </c>
      <c r="D16" s="21">
        <f>D14+D15</f>
        <v>205</v>
      </c>
      <c r="E16" s="21">
        <f>E14+E15</f>
        <v>201</v>
      </c>
      <c r="F16" s="22">
        <f t="shared" si="0"/>
        <v>98.05</v>
      </c>
      <c r="G16" s="22">
        <f t="shared" si="1"/>
        <v>98.05</v>
      </c>
      <c r="H16" s="22">
        <f t="shared" si="2"/>
        <v>-9.87</v>
      </c>
    </row>
  </sheetData>
  <sheetProtection/>
  <mergeCells count="1">
    <mergeCell ref="A2:H2"/>
  </mergeCells>
  <printOptions horizontalCentered="1"/>
  <pageMargins left="0.19652777777777777" right="0.19652777777777777" top="0.39305555555555555" bottom="0.39305555555555555" header="0.19652777777777777" footer="0.19652777777777777"/>
  <pageSetup horizontalDpi="600" verticalDpi="600" orientation="portrait" paperSize="9"/>
  <headerFooter>
    <oddFooter>&amp;C第 &amp;P 页</oddFooter>
  </headerFooter>
</worksheet>
</file>

<file path=xl/worksheets/sheet13.xml><?xml version="1.0" encoding="utf-8"?>
<worksheet xmlns="http://schemas.openxmlformats.org/spreadsheetml/2006/main" xmlns:r="http://schemas.openxmlformats.org/officeDocument/2006/relationships">
  <dimension ref="A1:IF17"/>
  <sheetViews>
    <sheetView showZeros="0" zoomScaleSheetLayoutView="100" workbookViewId="0" topLeftCell="A1">
      <selection activeCell="O7" sqref="O7"/>
    </sheetView>
  </sheetViews>
  <sheetFormatPr defaultColWidth="9.00390625" defaultRowHeight="15"/>
  <cols>
    <col min="1" max="1" width="35.8515625" style="1" customWidth="1"/>
    <col min="2" max="5" width="9.421875" style="3" customWidth="1"/>
    <col min="6" max="8" width="9.421875" style="4" customWidth="1"/>
    <col min="9" max="236" width="9.00390625" style="1" customWidth="1"/>
    <col min="237" max="16384" width="9.00390625" style="5" customWidth="1"/>
  </cols>
  <sheetData>
    <row r="1" spans="2:240" s="1" customFormat="1" ht="19.5" customHeight="1">
      <c r="B1" s="6"/>
      <c r="C1" s="7"/>
      <c r="D1" s="8"/>
      <c r="E1" s="3"/>
      <c r="F1" s="4"/>
      <c r="G1" s="4"/>
      <c r="H1" s="9" t="s">
        <v>809</v>
      </c>
      <c r="IC1" s="5"/>
      <c r="ID1" s="5"/>
      <c r="IE1" s="5"/>
      <c r="IF1" s="5"/>
    </row>
    <row r="2" spans="1:8" s="1" customFormat="1" ht="19.5" customHeight="1">
      <c r="A2" s="10" t="s">
        <v>810</v>
      </c>
      <c r="B2" s="11"/>
      <c r="C2" s="11"/>
      <c r="D2" s="11"/>
      <c r="E2" s="11"/>
      <c r="F2" s="12"/>
      <c r="G2" s="12"/>
      <c r="H2" s="12"/>
    </row>
    <row r="3" spans="1:8" s="1" customFormat="1" ht="19.5" customHeight="1">
      <c r="A3" s="13"/>
      <c r="B3" s="14"/>
      <c r="C3" s="15"/>
      <c r="D3" s="15"/>
      <c r="E3" s="3"/>
      <c r="F3" s="4"/>
      <c r="G3" s="4"/>
      <c r="H3" s="16" t="s">
        <v>8</v>
      </c>
    </row>
    <row r="4" spans="1:8" s="2" customFormat="1" ht="66" customHeight="1">
      <c r="A4" s="17" t="s">
        <v>98</v>
      </c>
      <c r="B4" s="18" t="s">
        <v>52</v>
      </c>
      <c r="C4" s="18" t="s">
        <v>11</v>
      </c>
      <c r="D4" s="18" t="s">
        <v>12</v>
      </c>
      <c r="E4" s="18" t="s">
        <v>13</v>
      </c>
      <c r="F4" s="19" t="s">
        <v>796</v>
      </c>
      <c r="G4" s="19" t="s">
        <v>797</v>
      </c>
      <c r="H4" s="19" t="s">
        <v>798</v>
      </c>
    </row>
    <row r="5" spans="1:8" s="1" customFormat="1" ht="19.5" customHeight="1">
      <c r="A5" s="20" t="s">
        <v>811</v>
      </c>
      <c r="B5" s="21">
        <f>SUM(B6,B8:B11)</f>
        <v>155</v>
      </c>
      <c r="C5" s="21">
        <f>SUM(C6,C8:C11)</f>
        <v>162</v>
      </c>
      <c r="D5" s="21">
        <f>SUM(D6,D8:D11)</f>
        <v>162</v>
      </c>
      <c r="E5" s="21">
        <f>SUM(E6,E8:E11)</f>
        <v>126</v>
      </c>
      <c r="F5" s="22">
        <f aca="true" t="shared" si="0" ref="F5:F17">IF(C5=0,0,E5/C5*100)</f>
        <v>77.78</v>
      </c>
      <c r="G5" s="22">
        <f aca="true" t="shared" si="1" ref="G5:G17">IF(D5=0,0,E5/D5*100)</f>
        <v>77.78</v>
      </c>
      <c r="H5" s="22">
        <f aca="true" t="shared" si="2" ref="H5:H17">IF(B5=0,0,(E5-B5)/B5*100)</f>
        <v>-18.71</v>
      </c>
    </row>
    <row r="6" spans="1:8" s="1" customFormat="1" ht="19.5" customHeight="1">
      <c r="A6" s="23" t="s">
        <v>812</v>
      </c>
      <c r="B6" s="24"/>
      <c r="C6" s="24"/>
      <c r="D6" s="24"/>
      <c r="E6" s="24"/>
      <c r="F6" s="25">
        <f t="shared" si="0"/>
        <v>0</v>
      </c>
      <c r="G6" s="25">
        <f t="shared" si="1"/>
        <v>0</v>
      </c>
      <c r="H6" s="25">
        <f t="shared" si="2"/>
        <v>0</v>
      </c>
    </row>
    <row r="7" spans="1:8" s="1" customFormat="1" ht="19.5" customHeight="1">
      <c r="A7" s="23" t="s">
        <v>813</v>
      </c>
      <c r="B7" s="24"/>
      <c r="C7" s="24"/>
      <c r="D7" s="24"/>
      <c r="E7" s="24"/>
      <c r="F7" s="25">
        <f t="shared" si="0"/>
        <v>0</v>
      </c>
      <c r="G7" s="25">
        <f t="shared" si="1"/>
        <v>0</v>
      </c>
      <c r="H7" s="25">
        <f t="shared" si="2"/>
        <v>0</v>
      </c>
    </row>
    <row r="8" spans="1:8" s="1" customFormat="1" ht="19.5" customHeight="1">
      <c r="A8" s="23" t="s">
        <v>814</v>
      </c>
      <c r="B8" s="24"/>
      <c r="C8" s="24"/>
      <c r="D8" s="24"/>
      <c r="E8" s="24"/>
      <c r="F8" s="25">
        <f t="shared" si="0"/>
        <v>0</v>
      </c>
      <c r="G8" s="25">
        <f t="shared" si="1"/>
        <v>0</v>
      </c>
      <c r="H8" s="25">
        <f t="shared" si="2"/>
        <v>0</v>
      </c>
    </row>
    <row r="9" spans="1:8" s="1" customFormat="1" ht="19.5" customHeight="1">
      <c r="A9" s="23" t="s">
        <v>815</v>
      </c>
      <c r="B9" s="24"/>
      <c r="C9" s="24"/>
      <c r="D9" s="24"/>
      <c r="E9" s="24"/>
      <c r="F9" s="25">
        <f t="shared" si="0"/>
        <v>0</v>
      </c>
      <c r="G9" s="25">
        <f t="shared" si="1"/>
        <v>0</v>
      </c>
      <c r="H9" s="25">
        <f t="shared" si="2"/>
        <v>0</v>
      </c>
    </row>
    <row r="10" spans="1:8" s="1" customFormat="1" ht="19.5" customHeight="1">
      <c r="A10" s="23" t="s">
        <v>816</v>
      </c>
      <c r="B10" s="24"/>
      <c r="C10" s="24"/>
      <c r="D10" s="24"/>
      <c r="E10" s="24"/>
      <c r="F10" s="25">
        <f t="shared" si="0"/>
        <v>0</v>
      </c>
      <c r="G10" s="25">
        <f t="shared" si="1"/>
        <v>0</v>
      </c>
      <c r="H10" s="25">
        <f t="shared" si="2"/>
        <v>0</v>
      </c>
    </row>
    <row r="11" spans="1:8" s="1" customFormat="1" ht="19.5" customHeight="1">
      <c r="A11" s="23" t="s">
        <v>817</v>
      </c>
      <c r="B11" s="26">
        <v>155</v>
      </c>
      <c r="C11" s="26">
        <v>162</v>
      </c>
      <c r="D11" s="26">
        <v>162</v>
      </c>
      <c r="E11" s="24">
        <v>126</v>
      </c>
      <c r="F11" s="25">
        <f t="shared" si="0"/>
        <v>77.78</v>
      </c>
      <c r="G11" s="25">
        <f t="shared" si="1"/>
        <v>77.78</v>
      </c>
      <c r="H11" s="25">
        <f t="shared" si="2"/>
        <v>-18.71</v>
      </c>
    </row>
    <row r="12" spans="1:8" s="1" customFormat="1" ht="19.5" customHeight="1">
      <c r="A12" s="20" t="s">
        <v>818</v>
      </c>
      <c r="B12" s="21">
        <f>SUM(B13:B14)</f>
        <v>0</v>
      </c>
      <c r="C12" s="21">
        <f>SUM(C13:C14)</f>
        <v>0</v>
      </c>
      <c r="D12" s="21">
        <f>SUM(D13:D14)</f>
        <v>0</v>
      </c>
      <c r="E12" s="21">
        <f>SUM(E13:E14)</f>
        <v>0</v>
      </c>
      <c r="F12" s="22">
        <f t="shared" si="0"/>
        <v>0</v>
      </c>
      <c r="G12" s="22">
        <f t="shared" si="1"/>
        <v>0</v>
      </c>
      <c r="H12" s="22">
        <f t="shared" si="2"/>
        <v>0</v>
      </c>
    </row>
    <row r="13" spans="1:8" s="1" customFormat="1" ht="19.5" customHeight="1">
      <c r="A13" s="23" t="s">
        <v>819</v>
      </c>
      <c r="B13" s="21"/>
      <c r="C13" s="21"/>
      <c r="D13" s="21"/>
      <c r="E13" s="21"/>
      <c r="F13" s="22">
        <f t="shared" si="0"/>
        <v>0</v>
      </c>
      <c r="G13" s="22">
        <f t="shared" si="1"/>
        <v>0</v>
      </c>
      <c r="H13" s="22">
        <f t="shared" si="2"/>
        <v>0</v>
      </c>
    </row>
    <row r="14" spans="1:8" s="1" customFormat="1" ht="19.5" customHeight="1">
      <c r="A14" s="23" t="s">
        <v>820</v>
      </c>
      <c r="B14" s="24"/>
      <c r="C14" s="24"/>
      <c r="D14" s="24"/>
      <c r="E14" s="24"/>
      <c r="F14" s="25">
        <f t="shared" si="0"/>
        <v>0</v>
      </c>
      <c r="G14" s="25">
        <f t="shared" si="1"/>
        <v>0</v>
      </c>
      <c r="H14" s="25">
        <f t="shared" si="2"/>
        <v>0</v>
      </c>
    </row>
    <row r="15" spans="1:8" s="1" customFormat="1" ht="19.5" customHeight="1">
      <c r="A15" s="27" t="s">
        <v>821</v>
      </c>
      <c r="B15" s="21">
        <f>B5+B12</f>
        <v>155</v>
      </c>
      <c r="C15" s="21">
        <f>C5+C12</f>
        <v>162</v>
      </c>
      <c r="D15" s="21">
        <f>D5+D12</f>
        <v>162</v>
      </c>
      <c r="E15" s="21">
        <f>E5+E12</f>
        <v>126</v>
      </c>
      <c r="F15" s="22">
        <f t="shared" si="0"/>
        <v>77.78</v>
      </c>
      <c r="G15" s="22">
        <f t="shared" si="1"/>
        <v>77.78</v>
      </c>
      <c r="H15" s="22">
        <f t="shared" si="2"/>
        <v>-18.71</v>
      </c>
    </row>
    <row r="16" spans="1:8" s="1" customFormat="1" ht="19.5" customHeight="1">
      <c r="A16" s="20" t="s">
        <v>822</v>
      </c>
      <c r="B16" s="21">
        <v>68</v>
      </c>
      <c r="C16" s="21">
        <v>43</v>
      </c>
      <c r="D16" s="21">
        <v>43</v>
      </c>
      <c r="E16" s="21">
        <v>75</v>
      </c>
      <c r="F16" s="22">
        <f t="shared" si="0"/>
        <v>174.42</v>
      </c>
      <c r="G16" s="22">
        <f t="shared" si="1"/>
        <v>174.42</v>
      </c>
      <c r="H16" s="22">
        <f t="shared" si="2"/>
        <v>10.29</v>
      </c>
    </row>
    <row r="17" spans="1:8" s="1" customFormat="1" ht="19.5" customHeight="1">
      <c r="A17" s="27" t="s">
        <v>48</v>
      </c>
      <c r="B17" s="28">
        <f>B15+B16</f>
        <v>223</v>
      </c>
      <c r="C17" s="28">
        <f>C15+C16</f>
        <v>205</v>
      </c>
      <c r="D17" s="28">
        <f>D15+D16</f>
        <v>205</v>
      </c>
      <c r="E17" s="28">
        <f>E15+E16</f>
        <v>201</v>
      </c>
      <c r="F17" s="29">
        <f t="shared" si="0"/>
        <v>98.05</v>
      </c>
      <c r="G17" s="29">
        <f t="shared" si="1"/>
        <v>98.05</v>
      </c>
      <c r="H17" s="29">
        <f t="shared" si="2"/>
        <v>-9.87</v>
      </c>
    </row>
  </sheetData>
  <sheetProtection/>
  <mergeCells count="1">
    <mergeCell ref="A2:H2"/>
  </mergeCells>
  <printOptions horizontalCentered="1"/>
  <pageMargins left="0.19652777777777777" right="0.19652777777777777" top="0.39305555555555555" bottom="0.39305555555555555" header="0.19652777777777777" footer="0.19652777777777777"/>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4"/>
  <sheetViews>
    <sheetView zoomScaleSheetLayoutView="100" workbookViewId="0" topLeftCell="A1">
      <selection activeCell="E5" sqref="E5"/>
    </sheetView>
  </sheetViews>
  <sheetFormatPr defaultColWidth="9.00390625" defaultRowHeight="15"/>
  <cols>
    <col min="1" max="1" width="8.421875" style="232" customWidth="1"/>
    <col min="2" max="2" width="72.421875" style="230" customWidth="1"/>
    <col min="3" max="16384" width="9.00390625" style="230" customWidth="1"/>
  </cols>
  <sheetData>
    <row r="1" spans="1:2" s="230" customFormat="1" ht="24">
      <c r="A1" s="233" t="s">
        <v>3</v>
      </c>
      <c r="B1" s="233"/>
    </row>
    <row r="2" spans="1:2" s="230" customFormat="1" ht="24">
      <c r="A2" s="234"/>
      <c r="B2" s="234"/>
    </row>
    <row r="3" spans="1:2" s="230" customFormat="1" ht="34.5" customHeight="1">
      <c r="A3" s="235" t="s">
        <v>4</v>
      </c>
      <c r="B3" s="235" t="s">
        <v>5</v>
      </c>
    </row>
    <row r="4" spans="1:2" s="231" customFormat="1" ht="42" customHeight="1">
      <c r="A4" s="236" t="str">
        <f>'公共预算平衡表'!H1</f>
        <v>表1</v>
      </c>
      <c r="B4" s="237" t="str">
        <f>'公共预算平衡表'!A2</f>
        <v>2022年佛山市三水区芦苞镇一般公共预算收支平衡表</v>
      </c>
    </row>
    <row r="5" spans="1:2" s="231" customFormat="1" ht="42" customHeight="1">
      <c r="A5" s="236" t="str">
        <f>'公共预算收入执行'!H1</f>
        <v>表2</v>
      </c>
      <c r="B5" s="237" t="str">
        <f>'公共预算收入执行'!A2</f>
        <v>2022年佛山市三水区芦苞镇一般公共预算收入执行情况表</v>
      </c>
    </row>
    <row r="6" spans="1:2" s="231" customFormat="1" ht="42" customHeight="1">
      <c r="A6" s="236" t="str">
        <f>'公共预算支出执行'!H1</f>
        <v>表3</v>
      </c>
      <c r="B6" s="237" t="str">
        <f>'公共预算支出执行'!A2</f>
        <v>2022年佛山市三水区芦苞镇一般公共预算支出执行情况表
（按功能分类）</v>
      </c>
    </row>
    <row r="7" spans="1:2" s="231" customFormat="1" ht="42" customHeight="1">
      <c r="A7" s="236" t="str">
        <f>'公共预算功能科目'!D1</f>
        <v>表4</v>
      </c>
      <c r="B7" s="237" t="str">
        <f>'公共预算功能科目'!A2</f>
        <v>2022年佛山市三水区芦苞镇一般公共预算支出情况表
（按功能分类）</v>
      </c>
    </row>
    <row r="8" spans="1:2" s="231" customFormat="1" ht="42" customHeight="1">
      <c r="A8" s="236" t="str">
        <f>'公共预算经济科目'!C1</f>
        <v>表5</v>
      </c>
      <c r="B8" s="238" t="str">
        <f>'公共预算经济科目'!A2</f>
        <v>2022年佛山市三水区芦苞镇一般公共预算支出表
（按政府预算经济分类）</v>
      </c>
    </row>
    <row r="9" spans="1:2" s="231" customFormat="1" ht="42" customHeight="1">
      <c r="A9" s="236" t="str">
        <f>'经济科目（基本支出）'!C1</f>
        <v>表6</v>
      </c>
      <c r="B9" s="237" t="str">
        <f>'经济科目（基本支出）'!A2</f>
        <v>2022年佛山市三水区芦苞镇一般公共预算基本支出表
（按政府预算经济分类）</v>
      </c>
    </row>
    <row r="10" spans="1:2" s="231" customFormat="1" ht="42" customHeight="1">
      <c r="A10" s="236" t="str">
        <f>'三公'!D1</f>
        <v>表7</v>
      </c>
      <c r="B10" s="237" t="str">
        <f>'三公'!A2</f>
        <v>2022年佛山市三水区芦苞镇一般公共预算“三公”经费执行情况表</v>
      </c>
    </row>
    <row r="11" spans="1:2" s="231" customFormat="1" ht="42" customHeight="1">
      <c r="A11" s="236" t="str">
        <f>'基金平衡表'!H1</f>
        <v>表8</v>
      </c>
      <c r="B11" s="238" t="str">
        <f>'基金平衡表'!A2</f>
        <v>2022年佛山市三水区芦苞镇政府性基金收支执行情况表</v>
      </c>
    </row>
    <row r="12" spans="1:2" s="231" customFormat="1" ht="42" customHeight="1">
      <c r="A12" s="236" t="str">
        <f>'大额支出'!E1</f>
        <v>表9</v>
      </c>
      <c r="B12" s="237" t="str">
        <f>'大额支出'!A2</f>
        <v>2022年佛山市三水区芦苞镇一般公共预算及政府性基金预算重点专项支出项目执行情况表</v>
      </c>
    </row>
    <row r="13" spans="1:2" s="231" customFormat="1" ht="42" customHeight="1">
      <c r="A13" s="236" t="str">
        <f>'国资收入'!H1</f>
        <v>表10</v>
      </c>
      <c r="B13" s="237" t="str">
        <f>'国资收入'!A2</f>
        <v>2022年佛山市三水区芦苞镇国有资本经营预算收入执行情况表</v>
      </c>
    </row>
    <row r="14" spans="1:2" s="231" customFormat="1" ht="42" customHeight="1">
      <c r="A14" s="236" t="str">
        <f>'国资支出'!H1</f>
        <v>表11</v>
      </c>
      <c r="B14" s="237" t="str">
        <f>'国资支出'!A2</f>
        <v>2022年佛山市三水区芦苞镇国有资本经营预算支出执行情况表</v>
      </c>
    </row>
  </sheetData>
  <sheetProtection/>
  <mergeCells count="1">
    <mergeCell ref="A1:B1"/>
  </mergeCells>
  <printOptions horizontalCentered="1"/>
  <pageMargins left="0.2" right="0.2"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B37"/>
  <sheetViews>
    <sheetView showZeros="0" workbookViewId="0" topLeftCell="A1">
      <pane xSplit="1" ySplit="5" topLeftCell="B14" activePane="bottomRight" state="frozen"/>
      <selection pane="bottomRight" activeCell="A30" sqref="A30"/>
    </sheetView>
  </sheetViews>
  <sheetFormatPr defaultColWidth="9.00390625" defaultRowHeight="15"/>
  <cols>
    <col min="1" max="1" width="23.7109375" style="198" customWidth="1"/>
    <col min="2" max="5" width="10.57421875" style="65" customWidth="1"/>
    <col min="6" max="6" width="10.421875" style="198" customWidth="1"/>
    <col min="7" max="7" width="9.57421875" style="198" customWidth="1"/>
    <col min="8" max="8" width="12.421875" style="198" customWidth="1"/>
    <col min="9" max="9" width="9.421875" style="58" bestFit="1" customWidth="1"/>
    <col min="10" max="184" width="9.00390625" style="58" customWidth="1"/>
    <col min="185" max="16384" width="9.00390625" style="199" customWidth="1"/>
  </cols>
  <sheetData>
    <row r="1" ht="22.5" customHeight="1">
      <c r="H1" s="200" t="s">
        <v>6</v>
      </c>
    </row>
    <row r="2" spans="1:8" s="58" customFormat="1" ht="30" customHeight="1">
      <c r="A2" s="201" t="s">
        <v>7</v>
      </c>
      <c r="B2" s="202"/>
      <c r="C2" s="202"/>
      <c r="D2" s="202"/>
      <c r="E2" s="203"/>
      <c r="F2" s="201"/>
      <c r="G2" s="201"/>
      <c r="H2" s="201"/>
    </row>
    <row r="3" spans="1:8" s="58" customFormat="1" ht="14.25">
      <c r="A3" s="204"/>
      <c r="B3" s="205"/>
      <c r="C3" s="205"/>
      <c r="D3" s="205"/>
      <c r="E3" s="205"/>
      <c r="F3" s="206"/>
      <c r="G3" s="207"/>
      <c r="H3" s="208" t="s">
        <v>8</v>
      </c>
    </row>
    <row r="4" spans="1:8" s="58" customFormat="1" ht="24.75" customHeight="1">
      <c r="A4" s="209" t="s">
        <v>9</v>
      </c>
      <c r="B4" s="76" t="s">
        <v>10</v>
      </c>
      <c r="C4" s="76" t="s">
        <v>11</v>
      </c>
      <c r="D4" s="76" t="s">
        <v>12</v>
      </c>
      <c r="E4" s="76" t="s">
        <v>13</v>
      </c>
      <c r="F4" s="210" t="s">
        <v>14</v>
      </c>
      <c r="G4" s="210" t="s">
        <v>15</v>
      </c>
      <c r="H4" s="210" t="s">
        <v>16</v>
      </c>
    </row>
    <row r="5" spans="1:8" s="58" customFormat="1" ht="27" customHeight="1">
      <c r="A5" s="209"/>
      <c r="B5" s="76"/>
      <c r="C5" s="76"/>
      <c r="D5" s="76"/>
      <c r="E5" s="76"/>
      <c r="F5" s="211"/>
      <c r="G5" s="211"/>
      <c r="H5" s="211"/>
    </row>
    <row r="6" spans="1:8" s="197" customFormat="1" ht="19.5" customHeight="1">
      <c r="A6" s="212" t="s">
        <v>17</v>
      </c>
      <c r="B6" s="213">
        <f>SUM(B7:B8)</f>
        <v>17931</v>
      </c>
      <c r="C6" s="213">
        <f>SUM(C7:C8)</f>
        <v>18000</v>
      </c>
      <c r="D6" s="213">
        <f>SUM(D7:D8)</f>
        <v>18000</v>
      </c>
      <c r="E6" s="214">
        <f>SUM(E7:E8)</f>
        <v>18639</v>
      </c>
      <c r="F6" s="215">
        <f aca="true" t="shared" si="0" ref="F6:F26">IF(ISERROR(E6/C6),,(E6/C6)*100)</f>
        <v>103.55</v>
      </c>
      <c r="G6" s="215">
        <f aca="true" t="shared" si="1" ref="G6:G26">IF(ISERROR(E6/D6),,(E6/D6)*100)</f>
        <v>103.55</v>
      </c>
      <c r="H6" s="215">
        <f aca="true" t="shared" si="2" ref="H6:H26">IF(ISERROR(E6/B6),,(E6-B6)/B6*100)</f>
        <v>3.95</v>
      </c>
    </row>
    <row r="7" spans="1:184" s="197" customFormat="1" ht="19.5" customHeight="1">
      <c r="A7" s="216" t="s">
        <v>18</v>
      </c>
      <c r="B7" s="192">
        <v>13173</v>
      </c>
      <c r="C7" s="192">
        <v>14000</v>
      </c>
      <c r="D7" s="192">
        <v>14000</v>
      </c>
      <c r="E7" s="192">
        <v>10863</v>
      </c>
      <c r="F7" s="217">
        <f t="shared" si="0"/>
        <v>77.59</v>
      </c>
      <c r="G7" s="217">
        <f t="shared" si="1"/>
        <v>77.59</v>
      </c>
      <c r="H7" s="217">
        <f t="shared" si="2"/>
        <v>-17.54</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row>
    <row r="8" spans="1:184" s="197" customFormat="1" ht="19.5" customHeight="1">
      <c r="A8" s="216" t="s">
        <v>19</v>
      </c>
      <c r="B8" s="192">
        <v>4758</v>
      </c>
      <c r="C8" s="192">
        <v>4000</v>
      </c>
      <c r="D8" s="192">
        <v>4000</v>
      </c>
      <c r="E8" s="88">
        <v>7776</v>
      </c>
      <c r="F8" s="217">
        <f t="shared" si="0"/>
        <v>194.4</v>
      </c>
      <c r="G8" s="217">
        <f t="shared" si="1"/>
        <v>194.4</v>
      </c>
      <c r="H8" s="217">
        <f t="shared" si="2"/>
        <v>63.43</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row>
    <row r="9" spans="1:8" s="197" customFormat="1" ht="19.5" customHeight="1">
      <c r="A9" s="218" t="s">
        <v>20</v>
      </c>
      <c r="B9" s="213">
        <f>B10+B14+B15+B18</f>
        <v>9707</v>
      </c>
      <c r="C9" s="213">
        <f>C10+C14+C15+C18</f>
        <v>15808</v>
      </c>
      <c r="D9" s="213">
        <f>D10+D14+D15+D18</f>
        <v>15051</v>
      </c>
      <c r="E9" s="214">
        <f>E10+E14+E15+E18</f>
        <v>4701</v>
      </c>
      <c r="F9" s="215">
        <f t="shared" si="0"/>
        <v>29.74</v>
      </c>
      <c r="G9" s="215">
        <f t="shared" si="1"/>
        <v>31.23</v>
      </c>
      <c r="H9" s="215">
        <f t="shared" si="2"/>
        <v>-51.57</v>
      </c>
    </row>
    <row r="10" spans="1:8" s="197" customFormat="1" ht="19.5" customHeight="1">
      <c r="A10" s="219" t="s">
        <v>21</v>
      </c>
      <c r="B10" s="213">
        <f>SUM(B11:B13)</f>
        <v>4785</v>
      </c>
      <c r="C10" s="213">
        <f>SUM(C11:C13)</f>
        <v>1500</v>
      </c>
      <c r="D10" s="213">
        <f>SUM(D11:D13)</f>
        <v>1643</v>
      </c>
      <c r="E10" s="214">
        <f>SUM(E11:E13)</f>
        <v>1643</v>
      </c>
      <c r="F10" s="215">
        <f t="shared" si="0"/>
        <v>109.53</v>
      </c>
      <c r="G10" s="215">
        <f t="shared" si="1"/>
        <v>100</v>
      </c>
      <c r="H10" s="215">
        <f t="shared" si="2"/>
        <v>-65.66</v>
      </c>
    </row>
    <row r="11" spans="1:184" s="197" customFormat="1" ht="19.5" customHeight="1">
      <c r="A11" s="216" t="s">
        <v>22</v>
      </c>
      <c r="B11" s="220"/>
      <c r="C11" s="220"/>
      <c r="D11" s="220"/>
      <c r="E11" s="192"/>
      <c r="F11" s="217">
        <f t="shared" si="0"/>
        <v>0</v>
      </c>
      <c r="G11" s="217">
        <f t="shared" si="1"/>
        <v>0</v>
      </c>
      <c r="H11" s="217">
        <f t="shared" si="2"/>
        <v>0</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row>
    <row r="12" spans="1:184" s="197" customFormat="1" ht="19.5" customHeight="1">
      <c r="A12" s="216" t="s">
        <v>23</v>
      </c>
      <c r="B12" s="192">
        <v>4785</v>
      </c>
      <c r="C12" s="192">
        <v>1500</v>
      </c>
      <c r="D12" s="192">
        <v>1643</v>
      </c>
      <c r="E12" s="192">
        <v>1643</v>
      </c>
      <c r="F12" s="217">
        <f t="shared" si="0"/>
        <v>109.53</v>
      </c>
      <c r="G12" s="217">
        <f t="shared" si="1"/>
        <v>100</v>
      </c>
      <c r="H12" s="217">
        <f t="shared" si="2"/>
        <v>-65.66</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row>
    <row r="13" spans="1:184" s="197" customFormat="1" ht="19.5" customHeight="1">
      <c r="A13" s="216" t="s">
        <v>24</v>
      </c>
      <c r="B13" s="192"/>
      <c r="C13" s="220"/>
      <c r="D13" s="220"/>
      <c r="E13" s="192"/>
      <c r="F13" s="217">
        <f t="shared" si="0"/>
        <v>0</v>
      </c>
      <c r="G13" s="217">
        <f t="shared" si="1"/>
        <v>0</v>
      </c>
      <c r="H13" s="217">
        <f t="shared" si="2"/>
        <v>0</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row>
    <row r="14" spans="1:8" s="197" customFormat="1" ht="19.5" customHeight="1">
      <c r="A14" s="219" t="s">
        <v>25</v>
      </c>
      <c r="B14" s="214"/>
      <c r="C14" s="213"/>
      <c r="D14" s="214">
        <v>2400</v>
      </c>
      <c r="E14" s="214">
        <v>2400</v>
      </c>
      <c r="F14" s="215">
        <f t="shared" si="0"/>
        <v>0</v>
      </c>
      <c r="G14" s="215">
        <f t="shared" si="1"/>
        <v>100</v>
      </c>
      <c r="H14" s="215">
        <f t="shared" si="2"/>
        <v>0</v>
      </c>
    </row>
    <row r="15" spans="1:8" s="197" customFormat="1" ht="19.5" customHeight="1">
      <c r="A15" s="221" t="s">
        <v>26</v>
      </c>
      <c r="B15" s="213">
        <f>B16+B17</f>
        <v>1260</v>
      </c>
      <c r="C15" s="213">
        <f>C16+C17</f>
        <v>14300</v>
      </c>
      <c r="D15" s="213">
        <f>D16+D17</f>
        <v>11000</v>
      </c>
      <c r="E15" s="214">
        <f>E16+E17</f>
        <v>650</v>
      </c>
      <c r="F15" s="215">
        <f t="shared" si="0"/>
        <v>4.55</v>
      </c>
      <c r="G15" s="215">
        <f t="shared" si="1"/>
        <v>5.91</v>
      </c>
      <c r="H15" s="215">
        <f t="shared" si="2"/>
        <v>-48.41</v>
      </c>
    </row>
    <row r="16" spans="1:184" s="197" customFormat="1" ht="19.5" customHeight="1">
      <c r="A16" s="222" t="s">
        <v>27</v>
      </c>
      <c r="B16" s="220"/>
      <c r="C16" s="220"/>
      <c r="D16" s="220"/>
      <c r="E16" s="192"/>
      <c r="F16" s="217">
        <f t="shared" si="0"/>
        <v>0</v>
      </c>
      <c r="G16" s="217">
        <f t="shared" si="1"/>
        <v>0</v>
      </c>
      <c r="H16" s="217">
        <f t="shared" si="2"/>
        <v>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row>
    <row r="17" spans="1:184" s="197" customFormat="1" ht="19.5" customHeight="1">
      <c r="A17" s="223" t="s">
        <v>28</v>
      </c>
      <c r="B17" s="192">
        <v>1260</v>
      </c>
      <c r="C17" s="192">
        <v>14300</v>
      </c>
      <c r="D17" s="192">
        <v>11000</v>
      </c>
      <c r="E17" s="192">
        <v>650</v>
      </c>
      <c r="F17" s="217">
        <f t="shared" si="0"/>
        <v>4.55</v>
      </c>
      <c r="G17" s="217">
        <f t="shared" si="1"/>
        <v>5.91</v>
      </c>
      <c r="H17" s="217">
        <f t="shared" si="2"/>
        <v>-48.41</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row>
    <row r="18" spans="1:8" s="197" customFormat="1" ht="19.5" customHeight="1">
      <c r="A18" s="221" t="s">
        <v>29</v>
      </c>
      <c r="B18" s="214">
        <v>3662</v>
      </c>
      <c r="C18" s="214">
        <v>8</v>
      </c>
      <c r="D18" s="213">
        <v>8</v>
      </c>
      <c r="E18" s="214">
        <v>8</v>
      </c>
      <c r="F18" s="215">
        <f t="shared" si="0"/>
        <v>100</v>
      </c>
      <c r="G18" s="215">
        <f t="shared" si="1"/>
        <v>100</v>
      </c>
      <c r="H18" s="215">
        <f t="shared" si="2"/>
        <v>-99.78</v>
      </c>
    </row>
    <row r="19" spans="1:8" s="197" customFormat="1" ht="19.5" customHeight="1">
      <c r="A19" s="224" t="s">
        <v>30</v>
      </c>
      <c r="B19" s="213">
        <f>B6+B9</f>
        <v>27638</v>
      </c>
      <c r="C19" s="213">
        <f>C6+C9</f>
        <v>33808</v>
      </c>
      <c r="D19" s="213">
        <f>D6+D9</f>
        <v>33051</v>
      </c>
      <c r="E19" s="214">
        <f>E6+E9</f>
        <v>23340</v>
      </c>
      <c r="F19" s="215">
        <f t="shared" si="0"/>
        <v>69.04</v>
      </c>
      <c r="G19" s="215">
        <f t="shared" si="1"/>
        <v>70.62</v>
      </c>
      <c r="H19" s="215">
        <f t="shared" si="2"/>
        <v>-15.55</v>
      </c>
    </row>
    <row r="20" spans="1:8" s="197" customFormat="1" ht="19.5" customHeight="1">
      <c r="A20" s="225" t="s">
        <v>31</v>
      </c>
      <c r="B20" s="214">
        <v>21085</v>
      </c>
      <c r="C20" s="214">
        <v>26466</v>
      </c>
      <c r="D20" s="214">
        <v>25561</v>
      </c>
      <c r="E20" s="214">
        <v>16345</v>
      </c>
      <c r="F20" s="215">
        <f t="shared" si="0"/>
        <v>61.76</v>
      </c>
      <c r="G20" s="215">
        <f t="shared" si="1"/>
        <v>63.95</v>
      </c>
      <c r="H20" s="215">
        <f t="shared" si="2"/>
        <v>-22.48</v>
      </c>
    </row>
    <row r="21" spans="1:8" s="197" customFormat="1" ht="18" customHeight="1">
      <c r="A21" s="218" t="s">
        <v>32</v>
      </c>
      <c r="B21" s="213">
        <f>SUM(B22:B28)</f>
        <v>6545</v>
      </c>
      <c r="C21" s="213">
        <f>SUM(C22:C28)</f>
        <v>4755</v>
      </c>
      <c r="D21" s="213">
        <f>SUM(D22:D28)</f>
        <v>4954</v>
      </c>
      <c r="E21" s="214">
        <f>SUM(E22:E28)</f>
        <v>4484</v>
      </c>
      <c r="F21" s="215">
        <f t="shared" si="0"/>
        <v>94.3</v>
      </c>
      <c r="G21" s="215">
        <f t="shared" si="1"/>
        <v>90.51</v>
      </c>
      <c r="H21" s="215">
        <f t="shared" si="2"/>
        <v>-31.49</v>
      </c>
    </row>
    <row r="22" spans="1:184" s="197" customFormat="1" ht="19.5" customHeight="1">
      <c r="A22" s="226" t="s">
        <v>33</v>
      </c>
      <c r="B22" s="192">
        <v>1203</v>
      </c>
      <c r="C22" s="192">
        <v>1155</v>
      </c>
      <c r="D22" s="192">
        <v>1155</v>
      </c>
      <c r="E22" s="192">
        <v>1155</v>
      </c>
      <c r="F22" s="217">
        <f t="shared" si="0"/>
        <v>100</v>
      </c>
      <c r="G22" s="217">
        <f t="shared" si="1"/>
        <v>100</v>
      </c>
      <c r="H22" s="217">
        <f t="shared" si="2"/>
        <v>-3.99</v>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row>
    <row r="23" spans="1:184" s="197" customFormat="1" ht="19.5" customHeight="1">
      <c r="A23" s="226" t="s">
        <v>34</v>
      </c>
      <c r="B23" s="192">
        <v>3293</v>
      </c>
      <c r="C23" s="192">
        <v>3500</v>
      </c>
      <c r="D23" s="192">
        <v>3500</v>
      </c>
      <c r="E23" s="192">
        <v>2716</v>
      </c>
      <c r="F23" s="217">
        <f t="shared" si="0"/>
        <v>77.6</v>
      </c>
      <c r="G23" s="217">
        <f t="shared" si="1"/>
        <v>77.6</v>
      </c>
      <c r="H23" s="217">
        <f t="shared" si="2"/>
        <v>-17.52</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row>
    <row r="24" spans="1:184" s="197" customFormat="1" ht="19.5" customHeight="1">
      <c r="A24" s="226" t="s">
        <v>35</v>
      </c>
      <c r="B24" s="192">
        <v>147</v>
      </c>
      <c r="C24" s="192">
        <v>100</v>
      </c>
      <c r="D24" s="192">
        <v>100</v>
      </c>
      <c r="E24" s="192">
        <v>102</v>
      </c>
      <c r="F24" s="217">
        <f t="shared" si="0"/>
        <v>102</v>
      </c>
      <c r="G24" s="217">
        <f t="shared" si="1"/>
        <v>102</v>
      </c>
      <c r="H24" s="217">
        <f t="shared" si="2"/>
        <v>-30.61</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row>
    <row r="25" spans="1:184" s="197" customFormat="1" ht="19.5" customHeight="1">
      <c r="A25" s="226" t="s">
        <v>36</v>
      </c>
      <c r="B25" s="192">
        <v>1902</v>
      </c>
      <c r="C25" s="220"/>
      <c r="D25" s="220"/>
      <c r="E25" s="192"/>
      <c r="F25" s="217">
        <f t="shared" si="0"/>
        <v>0</v>
      </c>
      <c r="G25" s="217">
        <f t="shared" si="1"/>
        <v>0</v>
      </c>
      <c r="H25" s="217">
        <f t="shared" si="2"/>
        <v>-100</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row>
    <row r="26" spans="1:184" s="197" customFormat="1" ht="19.5" customHeight="1">
      <c r="A26" s="226" t="s">
        <v>37</v>
      </c>
      <c r="B26" s="220"/>
      <c r="C26" s="220"/>
      <c r="D26" s="220"/>
      <c r="E26" s="192">
        <v>121</v>
      </c>
      <c r="F26" s="217"/>
      <c r="G26" s="217"/>
      <c r="H26" s="217">
        <f aca="true" t="shared" si="3" ref="H26:H31">IF(ISERROR(E26/B26),,(E26-B26)/B26*100)</f>
        <v>0</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row>
    <row r="27" spans="1:184" s="197" customFormat="1" ht="19.5" customHeight="1">
      <c r="A27" s="226" t="s">
        <v>38</v>
      </c>
      <c r="B27" s="220"/>
      <c r="C27" s="220"/>
      <c r="D27" s="220"/>
      <c r="E27" s="192"/>
      <c r="F27" s="217"/>
      <c r="G27" s="217"/>
      <c r="H27" s="217">
        <f t="shared" si="3"/>
        <v>0</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row>
    <row r="28" spans="1:184" s="197" customFormat="1" ht="19.5" customHeight="1">
      <c r="A28" s="227" t="s">
        <v>39</v>
      </c>
      <c r="B28" s="220"/>
      <c r="C28" s="220"/>
      <c r="D28" s="220">
        <v>199</v>
      </c>
      <c r="E28" s="192">
        <v>390</v>
      </c>
      <c r="F28" s="217">
        <f aca="true" t="shared" si="4" ref="F28:F38">IF(ISERROR(E28/C28),,(E28/C28)*100)</f>
        <v>0</v>
      </c>
      <c r="G28" s="217">
        <f aca="true" t="shared" si="5" ref="G28:G38">IF(ISERROR(E28/D28),,(E28/D28)*100)</f>
        <v>195.98</v>
      </c>
      <c r="H28" s="217">
        <f t="shared" si="3"/>
        <v>0</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row>
    <row r="29" spans="1:8" s="197" customFormat="1" ht="19.5" customHeight="1">
      <c r="A29" s="228" t="s">
        <v>40</v>
      </c>
      <c r="B29" s="213">
        <f>SUM(B30:B31)</f>
        <v>0</v>
      </c>
      <c r="C29" s="213">
        <f>SUM(C30:C31)</f>
        <v>2510</v>
      </c>
      <c r="D29" s="213">
        <f>SUM(D30:D31)</f>
        <v>2510</v>
      </c>
      <c r="E29" s="214">
        <f>SUM(E30:E31)</f>
        <v>2510</v>
      </c>
      <c r="F29" s="215">
        <f t="shared" si="4"/>
        <v>100</v>
      </c>
      <c r="G29" s="215">
        <f t="shared" si="5"/>
        <v>100</v>
      </c>
      <c r="H29" s="217">
        <f t="shared" si="3"/>
        <v>0</v>
      </c>
    </row>
    <row r="30" spans="1:184" s="197" customFormat="1" ht="19.5" customHeight="1">
      <c r="A30" s="229" t="s">
        <v>41</v>
      </c>
      <c r="B30" s="192"/>
      <c r="C30" s="192">
        <v>2510</v>
      </c>
      <c r="D30" s="192">
        <v>2510</v>
      </c>
      <c r="E30" s="192">
        <v>2510</v>
      </c>
      <c r="F30" s="217">
        <f t="shared" si="4"/>
        <v>100</v>
      </c>
      <c r="G30" s="217">
        <f t="shared" si="5"/>
        <v>100</v>
      </c>
      <c r="H30" s="217">
        <f t="shared" si="3"/>
        <v>0</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row>
    <row r="31" spans="1:184" s="197" customFormat="1" ht="30" customHeight="1">
      <c r="A31" s="229" t="s">
        <v>42</v>
      </c>
      <c r="B31" s="220"/>
      <c r="C31" s="220"/>
      <c r="D31" s="220"/>
      <c r="E31" s="192"/>
      <c r="F31" s="217">
        <f t="shared" si="4"/>
        <v>0</v>
      </c>
      <c r="G31" s="217">
        <f t="shared" si="5"/>
        <v>0</v>
      </c>
      <c r="H31" s="217">
        <f t="shared" si="3"/>
        <v>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row>
    <row r="32" spans="1:8" s="197" customFormat="1" ht="19.5" customHeight="1">
      <c r="A32" s="228" t="s">
        <v>43</v>
      </c>
      <c r="B32" s="213">
        <f>B33+B34</f>
        <v>8</v>
      </c>
      <c r="C32" s="213">
        <f>C33+C34</f>
        <v>77</v>
      </c>
      <c r="D32" s="213">
        <f>D33+D34</f>
        <v>26</v>
      </c>
      <c r="E32" s="214">
        <f>E33+E34</f>
        <v>1</v>
      </c>
      <c r="F32" s="215">
        <f t="shared" si="4"/>
        <v>1.3</v>
      </c>
      <c r="G32" s="215">
        <f t="shared" si="5"/>
        <v>3.85</v>
      </c>
      <c r="H32" s="215">
        <f aca="true" t="shared" si="6" ref="H28:H38">IF(ISERROR(E32/B32),,(E32-B32)/B32*100)</f>
        <v>-87.5</v>
      </c>
    </row>
    <row r="33" spans="1:8" s="197" customFormat="1" ht="19.5" customHeight="1">
      <c r="A33" s="218" t="s">
        <v>44</v>
      </c>
      <c r="B33" s="213"/>
      <c r="C33" s="213">
        <f>C19-C20-C21-C29-C34</f>
        <v>0</v>
      </c>
      <c r="D33" s="213">
        <f>D19-D20-D21-D29-D34</f>
        <v>0</v>
      </c>
      <c r="E33" s="214">
        <f>E19-E20-E21-E29-E34</f>
        <v>0</v>
      </c>
      <c r="F33" s="215">
        <f t="shared" si="4"/>
        <v>0</v>
      </c>
      <c r="G33" s="215">
        <f t="shared" si="5"/>
        <v>0</v>
      </c>
      <c r="H33" s="215">
        <f t="shared" si="6"/>
        <v>0</v>
      </c>
    </row>
    <row r="34" spans="1:8" s="197" customFormat="1" ht="19.5" customHeight="1">
      <c r="A34" s="228" t="s">
        <v>45</v>
      </c>
      <c r="B34" s="213">
        <f>SUM(B35:B36)</f>
        <v>8</v>
      </c>
      <c r="C34" s="213">
        <f>SUM(C35:C36)</f>
        <v>77</v>
      </c>
      <c r="D34" s="213">
        <f>SUM(D35:D36)</f>
        <v>26</v>
      </c>
      <c r="E34" s="214">
        <f>SUM(E35:E36)</f>
        <v>1</v>
      </c>
      <c r="F34" s="215">
        <f t="shared" si="4"/>
        <v>1.3</v>
      </c>
      <c r="G34" s="215">
        <f t="shared" si="5"/>
        <v>3.85</v>
      </c>
      <c r="H34" s="215">
        <f t="shared" si="6"/>
        <v>-87.5</v>
      </c>
    </row>
    <row r="35" spans="1:184" s="197" customFormat="1" ht="19.5" customHeight="1">
      <c r="A35" s="216" t="s">
        <v>46</v>
      </c>
      <c r="B35" s="220"/>
      <c r="C35" s="220"/>
      <c r="D35" s="220"/>
      <c r="E35" s="192"/>
      <c r="F35" s="217">
        <f t="shared" si="4"/>
        <v>0</v>
      </c>
      <c r="G35" s="217">
        <f t="shared" si="5"/>
        <v>0</v>
      </c>
      <c r="H35" s="217">
        <f t="shared" si="6"/>
        <v>0</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row>
    <row r="36" spans="1:184" s="197" customFormat="1" ht="19.5" customHeight="1">
      <c r="A36" s="216" t="s">
        <v>47</v>
      </c>
      <c r="B36" s="192">
        <v>8</v>
      </c>
      <c r="C36" s="220">
        <v>77</v>
      </c>
      <c r="D36" s="220">
        <v>26</v>
      </c>
      <c r="E36" s="192">
        <v>1</v>
      </c>
      <c r="F36" s="217">
        <f t="shared" si="4"/>
        <v>1.3</v>
      </c>
      <c r="G36" s="217">
        <f t="shared" si="5"/>
        <v>3.85</v>
      </c>
      <c r="H36" s="217">
        <f t="shared" si="6"/>
        <v>-87.5</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row>
    <row r="37" spans="1:8" s="197" customFormat="1" ht="19.5" customHeight="1">
      <c r="A37" s="224" t="s">
        <v>48</v>
      </c>
      <c r="B37" s="213">
        <f>B20+B21+B29+B32</f>
        <v>27638</v>
      </c>
      <c r="C37" s="213">
        <f>C20+C21+C29+C32</f>
        <v>33808</v>
      </c>
      <c r="D37" s="213">
        <f>D20+D21+D29+D32</f>
        <v>33051</v>
      </c>
      <c r="E37" s="214">
        <f>E20+E21+E29+E32</f>
        <v>23340</v>
      </c>
      <c r="F37" s="215">
        <f t="shared" si="4"/>
        <v>69.04</v>
      </c>
      <c r="G37" s="215">
        <f t="shared" si="5"/>
        <v>70.62</v>
      </c>
      <c r="H37" s="215">
        <f t="shared" si="6"/>
        <v>-15.55</v>
      </c>
    </row>
  </sheetData>
  <sheetProtection/>
  <mergeCells count="9">
    <mergeCell ref="A2:H2"/>
    <mergeCell ref="A4:A5"/>
    <mergeCell ref="B4:B5"/>
    <mergeCell ref="C4:C5"/>
    <mergeCell ref="D4:D5"/>
    <mergeCell ref="E4:E5"/>
    <mergeCell ref="F4:F5"/>
    <mergeCell ref="G4:G5"/>
    <mergeCell ref="H4:H5"/>
  </mergeCells>
  <printOptions horizontalCentered="1"/>
  <pageMargins left="0.2" right="0.2" top="0.39" bottom="0.39" header="0.2" footer="0.2"/>
  <pageSetup firstPageNumber="1" useFirstPageNumber="1" horizontalDpi="600" verticalDpi="600" orientation="portrait" paperSize="9"/>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I102"/>
  <sheetViews>
    <sheetView showZeros="0" zoomScaleSheetLayoutView="100" workbookViewId="0" topLeftCell="A1">
      <pane ySplit="4" topLeftCell="A18" activePane="bottomLeft" state="frozen"/>
      <selection pane="bottomLeft" activeCell="A41" sqref="A41"/>
    </sheetView>
  </sheetViews>
  <sheetFormatPr defaultColWidth="9.00390625" defaultRowHeight="15"/>
  <cols>
    <col min="1" max="1" width="33.7109375" style="97" customWidth="1"/>
    <col min="2" max="5" width="10.28125" style="150" customWidth="1"/>
    <col min="6" max="7" width="10.28125" style="97" customWidth="1"/>
    <col min="8" max="8" width="12.140625" style="97" customWidth="1"/>
    <col min="9" max="9" width="5.8515625" style="97" customWidth="1"/>
    <col min="10" max="16384" width="9.00390625" style="97" customWidth="1"/>
  </cols>
  <sheetData>
    <row r="1" spans="2:8" s="97" customFormat="1" ht="19.5" customHeight="1">
      <c r="B1" s="150"/>
      <c r="C1" s="150"/>
      <c r="D1" s="150"/>
      <c r="E1" s="150"/>
      <c r="H1" s="171" t="s">
        <v>49</v>
      </c>
    </row>
    <row r="2" spans="1:8" s="145" customFormat="1" ht="24">
      <c r="A2" s="172" t="s">
        <v>50</v>
      </c>
      <c r="B2" s="173"/>
      <c r="C2" s="174"/>
      <c r="D2" s="175"/>
      <c r="E2" s="175"/>
      <c r="F2" s="176"/>
      <c r="G2" s="176"/>
      <c r="H2" s="176"/>
    </row>
    <row r="3" spans="1:8" s="146" customFormat="1" ht="15">
      <c r="A3" s="100"/>
      <c r="B3" s="155"/>
      <c r="C3" s="155"/>
      <c r="D3" s="155"/>
      <c r="E3" s="155"/>
      <c r="H3" s="101" t="s">
        <v>8</v>
      </c>
    </row>
    <row r="4" spans="1:8" s="167" customFormat="1" ht="45" customHeight="1">
      <c r="A4" s="177" t="s">
        <v>51</v>
      </c>
      <c r="B4" s="178" t="s">
        <v>52</v>
      </c>
      <c r="C4" s="156" t="s">
        <v>11</v>
      </c>
      <c r="D4" s="179" t="s">
        <v>12</v>
      </c>
      <c r="E4" s="179" t="s">
        <v>13</v>
      </c>
      <c r="F4" s="157" t="s">
        <v>53</v>
      </c>
      <c r="G4" s="157" t="s">
        <v>54</v>
      </c>
      <c r="H4" s="157" t="s">
        <v>16</v>
      </c>
    </row>
    <row r="5" spans="1:8" s="168" customFormat="1" ht="18" customHeight="1">
      <c r="A5" s="180" t="s">
        <v>55</v>
      </c>
      <c r="B5" s="181">
        <f>B6+B21</f>
        <v>17931</v>
      </c>
      <c r="C5" s="181">
        <f>C6+C21</f>
        <v>18000</v>
      </c>
      <c r="D5" s="182">
        <f>D6+D21</f>
        <v>18000</v>
      </c>
      <c r="E5" s="182">
        <f>E6+E21</f>
        <v>18639</v>
      </c>
      <c r="F5" s="160">
        <f>IF(ISERROR(E5/C5),,(E5/C5)*100)</f>
        <v>103.6</v>
      </c>
      <c r="G5" s="160">
        <f>IF(ISERROR(E5/D5),,(E5/D5)*100)</f>
        <v>103.6</v>
      </c>
      <c r="H5" s="160">
        <f>IF(ISERROR(E5/B5),,(E5-B5)/B5*100)</f>
        <v>3.9</v>
      </c>
    </row>
    <row r="6" spans="1:8" s="168" customFormat="1" ht="18" customHeight="1">
      <c r="A6" s="183" t="s">
        <v>56</v>
      </c>
      <c r="B6" s="181">
        <f>SUM(B7:B20)</f>
        <v>13173</v>
      </c>
      <c r="C6" s="181">
        <f>SUM(C7:C20)</f>
        <v>14000</v>
      </c>
      <c r="D6" s="182">
        <f>SUM(D7:D20)</f>
        <v>14000</v>
      </c>
      <c r="E6" s="182">
        <f>SUM(E7:E20)</f>
        <v>10863</v>
      </c>
      <c r="F6" s="160">
        <f aca="true" t="shared" si="0" ref="F6:F46">IF(ISERROR(E6/C6),,(E6/C6)*100)</f>
        <v>77.6</v>
      </c>
      <c r="G6" s="160">
        <f aca="true" t="shared" si="1" ref="G6:G46">IF(ISERROR(E6/D6),,(E6/D6)*100)</f>
        <v>77.6</v>
      </c>
      <c r="H6" s="160">
        <f aca="true" t="shared" si="2" ref="H6:H46">IF(ISERROR(E6/B6),,(E6-B6)/B6*100)</f>
        <v>-17.5</v>
      </c>
    </row>
    <row r="7" spans="1:9" s="168" customFormat="1" ht="18" customHeight="1">
      <c r="A7" s="184" t="s">
        <v>57</v>
      </c>
      <c r="B7" s="182">
        <v>5578</v>
      </c>
      <c r="C7" s="88">
        <v>5600</v>
      </c>
      <c r="D7" s="88">
        <v>5600</v>
      </c>
      <c r="E7" s="182">
        <v>4168</v>
      </c>
      <c r="F7" s="160">
        <f t="shared" si="0"/>
        <v>74.4</v>
      </c>
      <c r="G7" s="160">
        <f t="shared" si="1"/>
        <v>74.4</v>
      </c>
      <c r="H7" s="160">
        <f t="shared" si="2"/>
        <v>-25.3</v>
      </c>
      <c r="I7" s="196"/>
    </row>
    <row r="8" spans="1:9" s="168" customFormat="1" ht="18" customHeight="1">
      <c r="A8" s="184" t="s">
        <v>58</v>
      </c>
      <c r="B8" s="182">
        <v>14</v>
      </c>
      <c r="C8" s="88">
        <v>30</v>
      </c>
      <c r="D8" s="88">
        <v>30</v>
      </c>
      <c r="E8" s="182"/>
      <c r="F8" s="160">
        <f t="shared" si="0"/>
        <v>0</v>
      </c>
      <c r="G8" s="160">
        <f t="shared" si="1"/>
        <v>0</v>
      </c>
      <c r="H8" s="160">
        <f t="shared" si="2"/>
        <v>-100</v>
      </c>
      <c r="I8" s="196"/>
    </row>
    <row r="9" spans="1:9" s="168" customFormat="1" ht="18" customHeight="1">
      <c r="A9" s="184" t="s">
        <v>59</v>
      </c>
      <c r="B9" s="185">
        <v>858</v>
      </c>
      <c r="C9" s="88">
        <v>900</v>
      </c>
      <c r="D9" s="88">
        <v>900</v>
      </c>
      <c r="E9" s="182">
        <v>414</v>
      </c>
      <c r="F9" s="160">
        <f t="shared" si="0"/>
        <v>46</v>
      </c>
      <c r="G9" s="160">
        <f t="shared" si="1"/>
        <v>46</v>
      </c>
      <c r="H9" s="160">
        <f t="shared" si="2"/>
        <v>-51.7</v>
      </c>
      <c r="I9" s="196"/>
    </row>
    <row r="10" spans="1:9" s="168" customFormat="1" ht="18" customHeight="1">
      <c r="A10" s="184" t="s">
        <v>60</v>
      </c>
      <c r="B10" s="185">
        <v>314</v>
      </c>
      <c r="C10" s="88">
        <v>400</v>
      </c>
      <c r="D10" s="88">
        <v>400</v>
      </c>
      <c r="E10" s="182">
        <v>276</v>
      </c>
      <c r="F10" s="160">
        <f t="shared" si="0"/>
        <v>69</v>
      </c>
      <c r="G10" s="160">
        <f t="shared" si="1"/>
        <v>69</v>
      </c>
      <c r="H10" s="160">
        <f t="shared" si="2"/>
        <v>-12.1</v>
      </c>
      <c r="I10" s="196"/>
    </row>
    <row r="11" spans="1:9" s="168" customFormat="1" ht="18" customHeight="1">
      <c r="A11" s="184" t="s">
        <v>61</v>
      </c>
      <c r="B11" s="185">
        <v>44</v>
      </c>
      <c r="C11" s="88">
        <v>69</v>
      </c>
      <c r="D11" s="88">
        <v>69</v>
      </c>
      <c r="E11" s="182">
        <v>35</v>
      </c>
      <c r="F11" s="160">
        <f t="shared" si="0"/>
        <v>50.7</v>
      </c>
      <c r="G11" s="160">
        <f t="shared" si="1"/>
        <v>50.7</v>
      </c>
      <c r="H11" s="160">
        <f t="shared" si="2"/>
        <v>-20.5</v>
      </c>
      <c r="I11" s="196"/>
    </row>
    <row r="12" spans="1:9" s="168" customFormat="1" ht="18" customHeight="1">
      <c r="A12" s="184" t="s">
        <v>62</v>
      </c>
      <c r="B12" s="185">
        <v>1637</v>
      </c>
      <c r="C12" s="88">
        <v>1800</v>
      </c>
      <c r="D12" s="88">
        <v>1800</v>
      </c>
      <c r="E12" s="182">
        <v>1095</v>
      </c>
      <c r="F12" s="160">
        <f t="shared" si="0"/>
        <v>60.8</v>
      </c>
      <c r="G12" s="160">
        <f t="shared" si="1"/>
        <v>60.8</v>
      </c>
      <c r="H12" s="160">
        <f t="shared" si="2"/>
        <v>-33.1</v>
      </c>
      <c r="I12" s="196"/>
    </row>
    <row r="13" spans="1:9" s="168" customFormat="1" ht="18" customHeight="1">
      <c r="A13" s="184" t="s">
        <v>63</v>
      </c>
      <c r="B13" s="185">
        <v>2220</v>
      </c>
      <c r="C13" s="88">
        <v>2500</v>
      </c>
      <c r="D13" s="88">
        <v>2500</v>
      </c>
      <c r="E13" s="182">
        <v>2406</v>
      </c>
      <c r="F13" s="160">
        <f t="shared" si="0"/>
        <v>96.2</v>
      </c>
      <c r="G13" s="160">
        <f t="shared" si="1"/>
        <v>96.2</v>
      </c>
      <c r="H13" s="160">
        <f t="shared" si="2"/>
        <v>8.4</v>
      </c>
      <c r="I13" s="196"/>
    </row>
    <row r="14" spans="1:9" s="168" customFormat="1" ht="18" customHeight="1">
      <c r="A14" s="184" t="s">
        <v>64</v>
      </c>
      <c r="B14" s="185">
        <v>388</v>
      </c>
      <c r="C14" s="88">
        <v>400</v>
      </c>
      <c r="D14" s="88">
        <v>400</v>
      </c>
      <c r="E14" s="182">
        <v>375</v>
      </c>
      <c r="F14" s="160">
        <f t="shared" si="0"/>
        <v>93.8</v>
      </c>
      <c r="G14" s="160">
        <f t="shared" si="1"/>
        <v>93.8</v>
      </c>
      <c r="H14" s="160">
        <f t="shared" si="2"/>
        <v>-3.4</v>
      </c>
      <c r="I14" s="196"/>
    </row>
    <row r="15" spans="1:9" s="168" customFormat="1" ht="18" customHeight="1">
      <c r="A15" s="184" t="s">
        <v>65</v>
      </c>
      <c r="B15" s="185">
        <v>837</v>
      </c>
      <c r="C15" s="88">
        <v>900</v>
      </c>
      <c r="D15" s="88">
        <v>900</v>
      </c>
      <c r="E15" s="182">
        <v>900</v>
      </c>
      <c r="F15" s="160">
        <f t="shared" si="0"/>
        <v>100</v>
      </c>
      <c r="G15" s="160">
        <f t="shared" si="1"/>
        <v>100</v>
      </c>
      <c r="H15" s="160">
        <f t="shared" si="2"/>
        <v>7.5</v>
      </c>
      <c r="I15" s="196"/>
    </row>
    <row r="16" spans="1:9" s="168" customFormat="1" ht="18" customHeight="1">
      <c r="A16" s="184" t="s">
        <v>66</v>
      </c>
      <c r="B16" s="185">
        <v>539</v>
      </c>
      <c r="C16" s="88">
        <v>600</v>
      </c>
      <c r="D16" s="88">
        <v>600</v>
      </c>
      <c r="E16" s="182">
        <v>284</v>
      </c>
      <c r="F16" s="160">
        <f t="shared" si="0"/>
        <v>47.3</v>
      </c>
      <c r="G16" s="160">
        <f t="shared" si="1"/>
        <v>47.3</v>
      </c>
      <c r="H16" s="160">
        <f t="shared" si="2"/>
        <v>-47.3</v>
      </c>
      <c r="I16" s="196"/>
    </row>
    <row r="17" spans="1:9" s="168" customFormat="1" ht="18" customHeight="1">
      <c r="A17" s="184" t="s">
        <v>67</v>
      </c>
      <c r="B17" s="185">
        <v>1</v>
      </c>
      <c r="C17" s="88">
        <v>1</v>
      </c>
      <c r="D17" s="88">
        <v>1</v>
      </c>
      <c r="E17" s="182">
        <v>0</v>
      </c>
      <c r="F17" s="160">
        <f t="shared" si="0"/>
        <v>0</v>
      </c>
      <c r="G17" s="160">
        <f t="shared" si="1"/>
        <v>0</v>
      </c>
      <c r="H17" s="160">
        <f t="shared" si="2"/>
        <v>-100</v>
      </c>
      <c r="I17" s="196"/>
    </row>
    <row r="18" spans="1:9" s="168" customFormat="1" ht="18" customHeight="1">
      <c r="A18" s="184" t="s">
        <v>68</v>
      </c>
      <c r="B18" s="185">
        <v>87</v>
      </c>
      <c r="C18" s="88">
        <v>100</v>
      </c>
      <c r="D18" s="88">
        <v>100</v>
      </c>
      <c r="E18" s="182">
        <v>180</v>
      </c>
      <c r="F18" s="160">
        <f t="shared" si="0"/>
        <v>180</v>
      </c>
      <c r="G18" s="160">
        <f t="shared" si="1"/>
        <v>180</v>
      </c>
      <c r="H18" s="160">
        <f t="shared" si="2"/>
        <v>106.9</v>
      </c>
      <c r="I18" s="196"/>
    </row>
    <row r="19" spans="1:9" s="168" customFormat="1" ht="18" customHeight="1">
      <c r="A19" s="184" t="s">
        <v>69</v>
      </c>
      <c r="B19" s="185">
        <v>575</v>
      </c>
      <c r="C19" s="88">
        <v>600</v>
      </c>
      <c r="D19" s="88">
        <v>600</v>
      </c>
      <c r="E19" s="182">
        <v>648</v>
      </c>
      <c r="F19" s="160">
        <f t="shared" si="0"/>
        <v>108</v>
      </c>
      <c r="G19" s="160">
        <f t="shared" si="1"/>
        <v>108</v>
      </c>
      <c r="H19" s="160">
        <f t="shared" si="2"/>
        <v>12.7</v>
      </c>
      <c r="I19" s="196"/>
    </row>
    <row r="20" spans="1:9" s="168" customFormat="1" ht="18" customHeight="1">
      <c r="A20" s="184" t="s">
        <v>70</v>
      </c>
      <c r="B20" s="185">
        <v>81</v>
      </c>
      <c r="C20" s="88">
        <v>100</v>
      </c>
      <c r="D20" s="88">
        <v>100</v>
      </c>
      <c r="E20" s="182">
        <v>82</v>
      </c>
      <c r="F20" s="160">
        <f t="shared" si="0"/>
        <v>82</v>
      </c>
      <c r="G20" s="160">
        <f t="shared" si="1"/>
        <v>82</v>
      </c>
      <c r="H20" s="160">
        <f t="shared" si="2"/>
        <v>1.2</v>
      </c>
      <c r="I20" s="196"/>
    </row>
    <row r="21" spans="1:8" s="168" customFormat="1" ht="18" customHeight="1">
      <c r="A21" s="183" t="s">
        <v>71</v>
      </c>
      <c r="B21" s="185">
        <f>B22+B25+B26+B27+B28+B35+B34</f>
        <v>4758</v>
      </c>
      <c r="C21" s="185">
        <f>C22+C25+C26+C27+C28+C35+C34</f>
        <v>4000</v>
      </c>
      <c r="D21" s="182">
        <f>D22+D25+D26+D27+D28+D35+D34</f>
        <v>4000</v>
      </c>
      <c r="E21" s="182">
        <f>E22+E25+E26+E27+E28+E35+E34</f>
        <v>7776</v>
      </c>
      <c r="F21" s="160">
        <f t="shared" si="0"/>
        <v>194.4</v>
      </c>
      <c r="G21" s="160">
        <f t="shared" si="1"/>
        <v>194.4</v>
      </c>
      <c r="H21" s="160">
        <f t="shared" si="2"/>
        <v>63.4</v>
      </c>
    </row>
    <row r="22" spans="1:8" s="168" customFormat="1" ht="18" customHeight="1">
      <c r="A22" s="184" t="s">
        <v>72</v>
      </c>
      <c r="B22" s="186">
        <f>SUM(B23:B24)</f>
        <v>732</v>
      </c>
      <c r="C22" s="186">
        <f>SUM(C23:C24)</f>
        <v>800</v>
      </c>
      <c r="D22" s="186">
        <f>SUM(D23:D24)</f>
        <v>800</v>
      </c>
      <c r="E22" s="182">
        <v>466</v>
      </c>
      <c r="F22" s="160">
        <f t="shared" si="0"/>
        <v>58.3</v>
      </c>
      <c r="G22" s="160">
        <f t="shared" si="1"/>
        <v>58.3</v>
      </c>
      <c r="H22" s="160">
        <f t="shared" si="2"/>
        <v>-36.3</v>
      </c>
    </row>
    <row r="23" spans="1:8" s="169" customFormat="1" ht="18" customHeight="1">
      <c r="A23" s="187" t="s">
        <v>73</v>
      </c>
      <c r="B23" s="185">
        <v>732</v>
      </c>
      <c r="C23" s="88">
        <v>800</v>
      </c>
      <c r="D23" s="88">
        <v>800</v>
      </c>
      <c r="E23" s="182">
        <v>466</v>
      </c>
      <c r="F23" s="160">
        <f t="shared" si="0"/>
        <v>58.3</v>
      </c>
      <c r="G23" s="160">
        <f t="shared" si="1"/>
        <v>58.3</v>
      </c>
      <c r="H23" s="160">
        <f t="shared" si="2"/>
        <v>-36.3</v>
      </c>
    </row>
    <row r="24" spans="1:8" s="169" customFormat="1" ht="18" customHeight="1">
      <c r="A24" s="187" t="s">
        <v>74</v>
      </c>
      <c r="B24" s="185"/>
      <c r="C24" s="185"/>
      <c r="D24" s="185"/>
      <c r="E24" s="182"/>
      <c r="F24" s="160">
        <f t="shared" si="0"/>
        <v>0</v>
      </c>
      <c r="G24" s="160">
        <f t="shared" si="1"/>
        <v>0</v>
      </c>
      <c r="H24" s="160">
        <f t="shared" si="2"/>
        <v>0</v>
      </c>
    </row>
    <row r="25" spans="1:8" s="168" customFormat="1" ht="18" customHeight="1">
      <c r="A25" s="184" t="s">
        <v>75</v>
      </c>
      <c r="B25" s="182">
        <v>285</v>
      </c>
      <c r="C25" s="88">
        <v>100</v>
      </c>
      <c r="D25" s="88">
        <v>100</v>
      </c>
      <c r="E25" s="182">
        <v>211</v>
      </c>
      <c r="F25" s="160">
        <f t="shared" si="0"/>
        <v>211</v>
      </c>
      <c r="G25" s="160">
        <f t="shared" si="1"/>
        <v>211</v>
      </c>
      <c r="H25" s="160">
        <f t="shared" si="2"/>
        <v>-26</v>
      </c>
    </row>
    <row r="26" spans="1:8" s="168" customFormat="1" ht="18" customHeight="1">
      <c r="A26" s="184" t="s">
        <v>76</v>
      </c>
      <c r="B26" s="185">
        <v>172</v>
      </c>
      <c r="C26" s="88">
        <v>200</v>
      </c>
      <c r="D26" s="88">
        <v>200</v>
      </c>
      <c r="E26" s="182">
        <v>404</v>
      </c>
      <c r="F26" s="160">
        <f t="shared" si="0"/>
        <v>202</v>
      </c>
      <c r="G26" s="160">
        <f t="shared" si="1"/>
        <v>202</v>
      </c>
      <c r="H26" s="160">
        <f t="shared" si="2"/>
        <v>134.9</v>
      </c>
    </row>
    <row r="27" spans="1:8" s="168" customFormat="1" ht="18" customHeight="1">
      <c r="A27" s="184" t="s">
        <v>77</v>
      </c>
      <c r="B27" s="185"/>
      <c r="C27" s="88"/>
      <c r="D27" s="88"/>
      <c r="E27" s="182"/>
      <c r="F27" s="160">
        <f t="shared" si="0"/>
        <v>0</v>
      </c>
      <c r="G27" s="160">
        <f t="shared" si="1"/>
        <v>0</v>
      </c>
      <c r="H27" s="160">
        <f t="shared" si="2"/>
        <v>0</v>
      </c>
    </row>
    <row r="28" spans="1:8" s="168" customFormat="1" ht="18" customHeight="1">
      <c r="A28" s="184" t="s">
        <v>78</v>
      </c>
      <c r="B28" s="185">
        <v>961</v>
      </c>
      <c r="C28" s="88">
        <v>1900</v>
      </c>
      <c r="D28" s="88">
        <v>1900</v>
      </c>
      <c r="E28" s="182">
        <v>6054</v>
      </c>
      <c r="F28" s="160">
        <f t="shared" si="0"/>
        <v>318.6</v>
      </c>
      <c r="G28" s="160">
        <f t="shared" si="1"/>
        <v>318.6</v>
      </c>
      <c r="H28" s="160">
        <f t="shared" si="2"/>
        <v>530</v>
      </c>
    </row>
    <row r="29" spans="1:8" s="169" customFormat="1" ht="18" customHeight="1" hidden="1">
      <c r="A29" s="188" t="s">
        <v>79</v>
      </c>
      <c r="B29" s="185"/>
      <c r="C29" s="181"/>
      <c r="D29" s="181"/>
      <c r="E29" s="182">
        <v>1520</v>
      </c>
      <c r="F29" s="160">
        <f t="shared" si="0"/>
        <v>0</v>
      </c>
      <c r="G29" s="160">
        <f t="shared" si="1"/>
        <v>0</v>
      </c>
      <c r="H29" s="160">
        <f t="shared" si="2"/>
        <v>0</v>
      </c>
    </row>
    <row r="30" spans="1:8" s="169" customFormat="1" ht="18" customHeight="1" hidden="1">
      <c r="A30" s="189" t="s">
        <v>80</v>
      </c>
      <c r="B30" s="185"/>
      <c r="C30" s="181"/>
      <c r="D30" s="181"/>
      <c r="E30" s="182"/>
      <c r="F30" s="160"/>
      <c r="G30" s="160"/>
      <c r="H30" s="160"/>
    </row>
    <row r="31" spans="1:8" s="169" customFormat="1" ht="27" customHeight="1" hidden="1">
      <c r="A31" s="189" t="s">
        <v>81</v>
      </c>
      <c r="B31" s="185"/>
      <c r="C31" s="181"/>
      <c r="D31" s="181"/>
      <c r="E31" s="182"/>
      <c r="F31" s="160"/>
      <c r="G31" s="160"/>
      <c r="H31" s="160"/>
    </row>
    <row r="32" spans="1:8" s="169" customFormat="1" ht="18" customHeight="1" hidden="1">
      <c r="A32" s="189" t="s">
        <v>82</v>
      </c>
      <c r="B32" s="185"/>
      <c r="C32" s="181"/>
      <c r="D32" s="181"/>
      <c r="E32" s="182"/>
      <c r="F32" s="160">
        <f aca="true" t="shared" si="3" ref="F32:F48">IF(ISERROR(E32/C32),,(E32/C32)*100)</f>
        <v>0</v>
      </c>
      <c r="G32" s="160">
        <f aca="true" t="shared" si="4" ref="G32:G48">IF(ISERROR(E32/D32),,(E32/D32)*100)</f>
        <v>0</v>
      </c>
      <c r="H32" s="160">
        <f aca="true" t="shared" si="5" ref="H32:H48">IF(ISERROR(E32/B32),,(E32-B32)/B32*100)</f>
        <v>0</v>
      </c>
    </row>
    <row r="33" spans="1:8" s="169" customFormat="1" ht="27.75" customHeight="1" hidden="1">
      <c r="A33" s="189" t="s">
        <v>83</v>
      </c>
      <c r="B33" s="185"/>
      <c r="C33" s="181"/>
      <c r="D33" s="181"/>
      <c r="E33" s="182">
        <v>4535</v>
      </c>
      <c r="F33" s="160">
        <f t="shared" si="3"/>
        <v>0</v>
      </c>
      <c r="G33" s="160">
        <f t="shared" si="4"/>
        <v>0</v>
      </c>
      <c r="H33" s="160">
        <f t="shared" si="5"/>
        <v>0</v>
      </c>
    </row>
    <row r="34" spans="1:8" s="169" customFormat="1" ht="18" customHeight="1">
      <c r="A34" s="184" t="s">
        <v>84</v>
      </c>
      <c r="B34" s="185"/>
      <c r="C34" s="185"/>
      <c r="D34" s="185"/>
      <c r="E34" s="182"/>
      <c r="F34" s="160">
        <f t="shared" si="3"/>
        <v>0</v>
      </c>
      <c r="G34" s="160">
        <f t="shared" si="4"/>
        <v>0</v>
      </c>
      <c r="H34" s="160">
        <f t="shared" si="5"/>
        <v>0</v>
      </c>
    </row>
    <row r="35" spans="1:8" s="168" customFormat="1" ht="18" customHeight="1">
      <c r="A35" s="184" t="s">
        <v>85</v>
      </c>
      <c r="B35" s="185">
        <v>2608</v>
      </c>
      <c r="C35" s="88">
        <v>1000</v>
      </c>
      <c r="D35" s="88">
        <v>1000</v>
      </c>
      <c r="E35" s="182">
        <v>641</v>
      </c>
      <c r="F35" s="160">
        <f t="shared" si="3"/>
        <v>64.1</v>
      </c>
      <c r="G35" s="160">
        <f t="shared" si="4"/>
        <v>64.1</v>
      </c>
      <c r="H35" s="160">
        <f t="shared" si="5"/>
        <v>-75.4</v>
      </c>
    </row>
    <row r="36" spans="1:8" s="168" customFormat="1" ht="18" customHeight="1">
      <c r="A36" s="190" t="s">
        <v>86</v>
      </c>
      <c r="B36" s="182">
        <f>SUM(B37:B39)</f>
        <v>4785</v>
      </c>
      <c r="C36" s="182">
        <f>SUM(C37:C39)</f>
        <v>1500</v>
      </c>
      <c r="D36" s="182">
        <f>SUM(D37:D39)</f>
        <v>1643</v>
      </c>
      <c r="E36" s="182">
        <f>SUM(E37:E39)</f>
        <v>1643</v>
      </c>
      <c r="F36" s="160">
        <f t="shared" si="3"/>
        <v>109.5</v>
      </c>
      <c r="G36" s="160">
        <f t="shared" si="4"/>
        <v>100</v>
      </c>
      <c r="H36" s="160">
        <f t="shared" si="5"/>
        <v>-65.7</v>
      </c>
    </row>
    <row r="37" spans="1:8" s="168" customFormat="1" ht="18" customHeight="1">
      <c r="A37" s="191" t="s">
        <v>87</v>
      </c>
      <c r="B37" s="185"/>
      <c r="C37" s="185"/>
      <c r="D37" s="182"/>
      <c r="E37" s="182"/>
      <c r="F37" s="160">
        <f t="shared" si="3"/>
        <v>0</v>
      </c>
      <c r="G37" s="160">
        <f t="shared" si="4"/>
        <v>0</v>
      </c>
      <c r="H37" s="160">
        <f t="shared" si="5"/>
        <v>0</v>
      </c>
    </row>
    <row r="38" spans="1:8" s="168" customFormat="1" ht="18" customHeight="1">
      <c r="A38" s="191" t="s">
        <v>88</v>
      </c>
      <c r="B38" s="182">
        <v>4785</v>
      </c>
      <c r="C38" s="192">
        <v>1500</v>
      </c>
      <c r="D38" s="192">
        <v>1500</v>
      </c>
      <c r="E38" s="182">
        <v>1500</v>
      </c>
      <c r="F38" s="160">
        <f t="shared" si="3"/>
        <v>100</v>
      </c>
      <c r="G38" s="160">
        <f t="shared" si="4"/>
        <v>100</v>
      </c>
      <c r="H38" s="160">
        <f t="shared" si="5"/>
        <v>-68.7</v>
      </c>
    </row>
    <row r="39" spans="1:8" s="168" customFormat="1" ht="18" customHeight="1">
      <c r="A39" s="191" t="s">
        <v>89</v>
      </c>
      <c r="B39" s="185"/>
      <c r="C39" s="181"/>
      <c r="D39" s="182">
        <v>143</v>
      </c>
      <c r="E39" s="182">
        <v>143</v>
      </c>
      <c r="F39" s="160">
        <f t="shared" si="3"/>
        <v>0</v>
      </c>
      <c r="G39" s="160">
        <f t="shared" si="4"/>
        <v>100</v>
      </c>
      <c r="H39" s="160">
        <f t="shared" si="5"/>
        <v>0</v>
      </c>
    </row>
    <row r="40" spans="1:8" s="168" customFormat="1" ht="18" customHeight="1">
      <c r="A40" s="190" t="s">
        <v>90</v>
      </c>
      <c r="B40" s="185"/>
      <c r="C40" s="185"/>
      <c r="D40" s="182"/>
      <c r="E40" s="182"/>
      <c r="F40" s="160">
        <f t="shared" si="3"/>
        <v>0</v>
      </c>
      <c r="G40" s="160">
        <f t="shared" si="4"/>
        <v>0</v>
      </c>
      <c r="H40" s="160">
        <f t="shared" si="5"/>
        <v>0</v>
      </c>
    </row>
    <row r="41" spans="1:8" s="168" customFormat="1" ht="18" customHeight="1">
      <c r="A41" s="190" t="s">
        <v>91</v>
      </c>
      <c r="B41" s="185"/>
      <c r="C41" s="185"/>
      <c r="D41" s="182">
        <v>2400</v>
      </c>
      <c r="E41" s="182">
        <v>2400</v>
      </c>
      <c r="F41" s="160">
        <f t="shared" si="3"/>
        <v>0</v>
      </c>
      <c r="G41" s="160">
        <f t="shared" si="4"/>
        <v>100</v>
      </c>
      <c r="H41" s="160">
        <f t="shared" si="5"/>
        <v>0</v>
      </c>
    </row>
    <row r="42" spans="1:8" s="168" customFormat="1" ht="18" customHeight="1">
      <c r="A42" s="190" t="s">
        <v>92</v>
      </c>
      <c r="B42" s="185">
        <v>1260</v>
      </c>
      <c r="C42" s="88">
        <v>14300</v>
      </c>
      <c r="D42" s="182">
        <v>11000</v>
      </c>
      <c r="E42" s="182">
        <v>650</v>
      </c>
      <c r="F42" s="160">
        <f t="shared" si="3"/>
        <v>4.5</v>
      </c>
      <c r="G42" s="160">
        <f t="shared" si="4"/>
        <v>5.9</v>
      </c>
      <c r="H42" s="160">
        <f t="shared" si="5"/>
        <v>-48.4</v>
      </c>
    </row>
    <row r="43" spans="1:8" s="168" customFormat="1" ht="18" customHeight="1">
      <c r="A43" s="190" t="s">
        <v>93</v>
      </c>
      <c r="B43" s="182">
        <v>3662</v>
      </c>
      <c r="C43" s="182">
        <v>8</v>
      </c>
      <c r="D43" s="182">
        <v>8</v>
      </c>
      <c r="E43" s="182">
        <v>8</v>
      </c>
      <c r="F43" s="160">
        <f t="shared" si="3"/>
        <v>100</v>
      </c>
      <c r="G43" s="160">
        <f t="shared" si="4"/>
        <v>100</v>
      </c>
      <c r="H43" s="160">
        <f t="shared" si="5"/>
        <v>-99.8</v>
      </c>
    </row>
    <row r="44" spans="1:8" s="168" customFormat="1" ht="18" customHeight="1">
      <c r="A44" s="190" t="s">
        <v>94</v>
      </c>
      <c r="B44" s="185"/>
      <c r="C44" s="181"/>
      <c r="D44" s="182"/>
      <c r="E44" s="182"/>
      <c r="F44" s="160">
        <f t="shared" si="3"/>
        <v>0</v>
      </c>
      <c r="G44" s="160">
        <f t="shared" si="4"/>
        <v>0</v>
      </c>
      <c r="H44" s="160">
        <f t="shared" si="5"/>
        <v>0</v>
      </c>
    </row>
    <row r="45" spans="1:8" s="167" customFormat="1" ht="18" customHeight="1">
      <c r="A45" s="193" t="s">
        <v>95</v>
      </c>
      <c r="B45" s="194">
        <f>SUM(B5,B36,B40:B41,B42,B43:B44)</f>
        <v>27638</v>
      </c>
      <c r="C45" s="194">
        <f>SUM(C5,C36,C40:C41,C42,C43:C44)</f>
        <v>33808</v>
      </c>
      <c r="D45" s="195">
        <f>SUM(D5,D36,D40:D41,D42,D43:D44)</f>
        <v>33051</v>
      </c>
      <c r="E45" s="195">
        <f>SUM(E5,E36,E40:E41,E42,E43:E44)</f>
        <v>23340</v>
      </c>
      <c r="F45" s="164">
        <f t="shared" si="3"/>
        <v>69</v>
      </c>
      <c r="G45" s="164">
        <f t="shared" si="4"/>
        <v>70.6</v>
      </c>
      <c r="H45" s="164">
        <f t="shared" si="5"/>
        <v>-15.6</v>
      </c>
    </row>
    <row r="46" spans="2:5" s="170" customFormat="1" ht="15">
      <c r="B46" s="166"/>
      <c r="C46" s="166"/>
      <c r="D46" s="166"/>
      <c r="E46" s="166"/>
    </row>
    <row r="47" spans="2:5" s="170" customFormat="1" ht="15">
      <c r="B47" s="166"/>
      <c r="C47" s="166"/>
      <c r="D47" s="166"/>
      <c r="E47" s="166"/>
    </row>
    <row r="48" spans="2:5" s="170" customFormat="1" ht="15">
      <c r="B48" s="166"/>
      <c r="C48" s="166"/>
      <c r="D48" s="166"/>
      <c r="E48" s="166"/>
    </row>
    <row r="49" spans="2:5" s="170" customFormat="1" ht="15">
      <c r="B49" s="166"/>
      <c r="C49" s="166"/>
      <c r="D49" s="166"/>
      <c r="E49" s="166"/>
    </row>
    <row r="50" spans="2:5" s="170" customFormat="1" ht="15">
      <c r="B50" s="166"/>
      <c r="C50" s="166"/>
      <c r="D50" s="166"/>
      <c r="E50" s="166"/>
    </row>
    <row r="51" spans="2:5" s="170" customFormat="1" ht="15">
      <c r="B51" s="166"/>
      <c r="C51" s="166"/>
      <c r="D51" s="166"/>
      <c r="E51" s="166"/>
    </row>
    <row r="52" spans="2:5" s="170" customFormat="1" ht="15">
      <c r="B52" s="166"/>
      <c r="C52" s="166"/>
      <c r="D52" s="166"/>
      <c r="E52" s="166"/>
    </row>
    <row r="53" spans="2:5" s="170" customFormat="1" ht="15">
      <c r="B53" s="166"/>
      <c r="C53" s="166"/>
      <c r="D53" s="166"/>
      <c r="E53" s="166"/>
    </row>
    <row r="54" spans="2:5" s="170" customFormat="1" ht="15">
      <c r="B54" s="166"/>
      <c r="C54" s="166"/>
      <c r="D54" s="166"/>
      <c r="E54" s="166"/>
    </row>
    <row r="55" spans="2:5" s="170" customFormat="1" ht="15">
      <c r="B55" s="166"/>
      <c r="C55" s="166"/>
      <c r="D55" s="166"/>
      <c r="E55" s="166"/>
    </row>
    <row r="56" spans="2:5" s="170" customFormat="1" ht="15">
      <c r="B56" s="166"/>
      <c r="C56" s="166"/>
      <c r="D56" s="166"/>
      <c r="E56" s="166"/>
    </row>
    <row r="57" spans="2:5" s="170" customFormat="1" ht="15">
      <c r="B57" s="166"/>
      <c r="C57" s="166"/>
      <c r="D57" s="166"/>
      <c r="E57" s="166"/>
    </row>
    <row r="58" spans="2:5" s="170" customFormat="1" ht="15">
      <c r="B58" s="166"/>
      <c r="C58" s="166"/>
      <c r="D58" s="166"/>
      <c r="E58" s="166"/>
    </row>
    <row r="59" spans="2:5" s="170" customFormat="1" ht="15">
      <c r="B59" s="166"/>
      <c r="C59" s="166"/>
      <c r="D59" s="166"/>
      <c r="E59" s="166"/>
    </row>
    <row r="60" spans="2:5" s="170" customFormat="1" ht="15">
      <c r="B60" s="166"/>
      <c r="C60" s="166"/>
      <c r="D60" s="166"/>
      <c r="E60" s="166"/>
    </row>
    <row r="61" spans="2:5" s="170" customFormat="1" ht="15">
      <c r="B61" s="166"/>
      <c r="C61" s="166"/>
      <c r="D61" s="166"/>
      <c r="E61" s="166"/>
    </row>
    <row r="62" spans="2:5" s="170" customFormat="1" ht="15">
      <c r="B62" s="166"/>
      <c r="C62" s="166"/>
      <c r="D62" s="166"/>
      <c r="E62" s="166"/>
    </row>
    <row r="63" spans="2:5" s="170" customFormat="1" ht="15">
      <c r="B63" s="166"/>
      <c r="C63" s="166"/>
      <c r="D63" s="166"/>
      <c r="E63" s="166"/>
    </row>
    <row r="64" spans="2:5" s="170" customFormat="1" ht="15">
      <c r="B64" s="166"/>
      <c r="C64" s="166"/>
      <c r="D64" s="166"/>
      <c r="E64" s="166"/>
    </row>
    <row r="65" spans="2:5" s="170" customFormat="1" ht="15">
      <c r="B65" s="166"/>
      <c r="C65" s="166"/>
      <c r="D65" s="166"/>
      <c r="E65" s="166"/>
    </row>
    <row r="66" spans="2:5" s="170" customFormat="1" ht="15">
      <c r="B66" s="166"/>
      <c r="C66" s="166"/>
      <c r="D66" s="166"/>
      <c r="E66" s="166"/>
    </row>
    <row r="67" spans="2:5" s="170" customFormat="1" ht="15">
      <c r="B67" s="166"/>
      <c r="C67" s="166"/>
      <c r="D67" s="166"/>
      <c r="E67" s="166"/>
    </row>
    <row r="68" spans="2:5" s="170" customFormat="1" ht="15">
      <c r="B68" s="166"/>
      <c r="C68" s="166"/>
      <c r="D68" s="166"/>
      <c r="E68" s="166"/>
    </row>
    <row r="69" spans="2:5" s="170" customFormat="1" ht="15">
      <c r="B69" s="166"/>
      <c r="C69" s="166"/>
      <c r="D69" s="166"/>
      <c r="E69" s="166"/>
    </row>
    <row r="70" spans="2:5" s="170" customFormat="1" ht="15">
      <c r="B70" s="166"/>
      <c r="C70" s="166"/>
      <c r="D70" s="166"/>
      <c r="E70" s="166"/>
    </row>
    <row r="71" spans="2:5" s="170" customFormat="1" ht="15">
      <c r="B71" s="166"/>
      <c r="C71" s="166"/>
      <c r="D71" s="166"/>
      <c r="E71" s="166"/>
    </row>
    <row r="72" spans="2:5" s="170" customFormat="1" ht="15">
      <c r="B72" s="166"/>
      <c r="C72" s="166"/>
      <c r="D72" s="166"/>
      <c r="E72" s="166"/>
    </row>
    <row r="73" spans="2:5" s="170" customFormat="1" ht="15">
      <c r="B73" s="166"/>
      <c r="C73" s="166"/>
      <c r="D73" s="166"/>
      <c r="E73" s="166"/>
    </row>
    <row r="74" spans="2:5" s="170" customFormat="1" ht="15">
      <c r="B74" s="166"/>
      <c r="C74" s="166"/>
      <c r="D74" s="166"/>
      <c r="E74" s="166"/>
    </row>
    <row r="75" spans="2:5" s="170" customFormat="1" ht="15">
      <c r="B75" s="166"/>
      <c r="C75" s="166"/>
      <c r="D75" s="166"/>
      <c r="E75" s="166"/>
    </row>
    <row r="76" spans="2:5" s="170" customFormat="1" ht="15">
      <c r="B76" s="166"/>
      <c r="C76" s="166"/>
      <c r="D76" s="166"/>
      <c r="E76" s="166"/>
    </row>
    <row r="77" spans="2:5" s="170" customFormat="1" ht="15">
      <c r="B77" s="166"/>
      <c r="C77" s="166"/>
      <c r="D77" s="166"/>
      <c r="E77" s="166"/>
    </row>
    <row r="78" spans="2:5" s="170" customFormat="1" ht="15">
      <c r="B78" s="166"/>
      <c r="C78" s="166"/>
      <c r="D78" s="166"/>
      <c r="E78" s="166"/>
    </row>
    <row r="79" spans="2:5" s="170" customFormat="1" ht="15">
      <c r="B79" s="166"/>
      <c r="C79" s="166"/>
      <c r="D79" s="166"/>
      <c r="E79" s="166"/>
    </row>
    <row r="80" spans="2:5" s="170" customFormat="1" ht="15">
      <c r="B80" s="166"/>
      <c r="C80" s="166"/>
      <c r="D80" s="166"/>
      <c r="E80" s="166"/>
    </row>
    <row r="81" spans="2:5" s="170" customFormat="1" ht="15">
      <c r="B81" s="166"/>
      <c r="C81" s="166"/>
      <c r="D81" s="166"/>
      <c r="E81" s="166"/>
    </row>
    <row r="82" spans="2:5" s="170" customFormat="1" ht="15">
      <c r="B82" s="166"/>
      <c r="C82" s="166"/>
      <c r="D82" s="166"/>
      <c r="E82" s="166"/>
    </row>
    <row r="83" spans="2:5" s="170" customFormat="1" ht="15">
      <c r="B83" s="166"/>
      <c r="C83" s="166"/>
      <c r="D83" s="166"/>
      <c r="E83" s="166"/>
    </row>
    <row r="84" spans="2:5" s="170" customFormat="1" ht="15">
      <c r="B84" s="166"/>
      <c r="C84" s="166"/>
      <c r="D84" s="166"/>
      <c r="E84" s="166"/>
    </row>
    <row r="85" spans="2:5" s="170" customFormat="1" ht="15">
      <c r="B85" s="166"/>
      <c r="C85" s="166"/>
      <c r="D85" s="166"/>
      <c r="E85" s="166"/>
    </row>
    <row r="86" spans="2:5" s="170" customFormat="1" ht="15">
      <c r="B86" s="166"/>
      <c r="C86" s="166"/>
      <c r="D86" s="166"/>
      <c r="E86" s="166"/>
    </row>
    <row r="87" spans="2:5" s="170" customFormat="1" ht="15">
      <c r="B87" s="166"/>
      <c r="C87" s="166"/>
      <c r="D87" s="166"/>
      <c r="E87" s="166"/>
    </row>
    <row r="88" spans="2:5" s="170" customFormat="1" ht="15">
      <c r="B88" s="166"/>
      <c r="C88" s="166"/>
      <c r="D88" s="166"/>
      <c r="E88" s="166"/>
    </row>
    <row r="89" spans="2:5" s="170" customFormat="1" ht="15">
      <c r="B89" s="166"/>
      <c r="C89" s="166"/>
      <c r="D89" s="166"/>
      <c r="E89" s="166"/>
    </row>
    <row r="90" spans="2:5" s="170" customFormat="1" ht="15">
      <c r="B90" s="166"/>
      <c r="C90" s="166"/>
      <c r="D90" s="166"/>
      <c r="E90" s="166"/>
    </row>
    <row r="91" spans="2:5" s="170" customFormat="1" ht="15">
      <c r="B91" s="166"/>
      <c r="C91" s="166"/>
      <c r="D91" s="166"/>
      <c r="E91" s="166"/>
    </row>
    <row r="92" spans="2:5" s="170" customFormat="1" ht="15">
      <c r="B92" s="166"/>
      <c r="C92" s="166"/>
      <c r="D92" s="166"/>
      <c r="E92" s="166"/>
    </row>
    <row r="93" spans="2:5" s="170" customFormat="1" ht="15">
      <c r="B93" s="166"/>
      <c r="C93" s="166"/>
      <c r="D93" s="166"/>
      <c r="E93" s="166"/>
    </row>
    <row r="94" spans="2:5" s="170" customFormat="1" ht="15">
      <c r="B94" s="166"/>
      <c r="C94" s="166"/>
      <c r="D94" s="166"/>
      <c r="E94" s="166"/>
    </row>
    <row r="95" spans="2:5" s="170" customFormat="1" ht="15">
      <c r="B95" s="166"/>
      <c r="C95" s="166"/>
      <c r="D95" s="166"/>
      <c r="E95" s="166"/>
    </row>
    <row r="96" spans="2:5" s="170" customFormat="1" ht="15">
      <c r="B96" s="166"/>
      <c r="C96" s="166"/>
      <c r="D96" s="166"/>
      <c r="E96" s="166"/>
    </row>
    <row r="97" spans="2:5" s="170" customFormat="1" ht="15">
      <c r="B97" s="166"/>
      <c r="C97" s="166"/>
      <c r="D97" s="166"/>
      <c r="E97" s="166"/>
    </row>
    <row r="98" spans="2:5" s="170" customFormat="1" ht="15">
      <c r="B98" s="166"/>
      <c r="C98" s="166"/>
      <c r="D98" s="166"/>
      <c r="E98" s="166"/>
    </row>
    <row r="99" spans="2:5" s="170" customFormat="1" ht="15">
      <c r="B99" s="166"/>
      <c r="C99" s="166"/>
      <c r="D99" s="166"/>
      <c r="E99" s="166"/>
    </row>
    <row r="100" spans="2:5" s="170" customFormat="1" ht="15">
      <c r="B100" s="166"/>
      <c r="C100" s="166"/>
      <c r="D100" s="166"/>
      <c r="E100" s="166"/>
    </row>
    <row r="101" spans="1:5" s="170" customFormat="1" ht="15">
      <c r="A101" s="97"/>
      <c r="B101" s="150"/>
      <c r="C101" s="166"/>
      <c r="D101" s="166"/>
      <c r="E101" s="166"/>
    </row>
    <row r="102" spans="1:5" s="170" customFormat="1" ht="15">
      <c r="A102" s="97"/>
      <c r="B102" s="150"/>
      <c r="C102" s="166"/>
      <c r="D102" s="166"/>
      <c r="E102" s="166"/>
    </row>
  </sheetData>
  <sheetProtection/>
  <mergeCells count="1">
    <mergeCell ref="A2:H2"/>
  </mergeCells>
  <printOptions horizontalCentered="1"/>
  <pageMargins left="0.2" right="0.2" top="0.39" bottom="0.39" header="0.2" footer="0.2"/>
  <pageSetup horizontalDpi="600" verticalDpi="600" orientation="portrait" paperSize="9" scale="90"/>
  <headerFooter>
    <oddFooter>&amp;C第 &amp;P 页</oddFooter>
  </headerFooter>
</worksheet>
</file>

<file path=xl/worksheets/sheet5.xml><?xml version="1.0" encoding="utf-8"?>
<worksheet xmlns="http://schemas.openxmlformats.org/spreadsheetml/2006/main" xmlns:r="http://schemas.openxmlformats.org/officeDocument/2006/relationships">
  <dimension ref="A1:H173"/>
  <sheetViews>
    <sheetView showZeros="0" zoomScaleSheetLayoutView="100" workbookViewId="0" topLeftCell="A1">
      <pane xSplit="1" ySplit="4" topLeftCell="B17" activePane="bottomRight" state="frozen"/>
      <selection pane="bottomRight" activeCell="A28" sqref="A28"/>
    </sheetView>
  </sheetViews>
  <sheetFormatPr defaultColWidth="9.00390625" defaultRowHeight="15"/>
  <cols>
    <col min="1" max="1" width="31.421875" style="97" customWidth="1"/>
    <col min="2" max="3" width="9.421875" style="150" customWidth="1"/>
    <col min="4" max="4" width="10.28125" style="150" customWidth="1"/>
    <col min="5" max="5" width="9.421875" style="150" customWidth="1"/>
    <col min="6" max="7" width="10.28125" style="97" customWidth="1"/>
    <col min="8" max="8" width="12.7109375" style="97" customWidth="1"/>
    <col min="9" max="199" width="9.00390625" style="97" customWidth="1"/>
    <col min="200" max="200" width="43.28125" style="97" customWidth="1"/>
    <col min="201" max="202" width="19.7109375" style="97" customWidth="1"/>
    <col min="203" max="203" width="48.8515625" style="97" customWidth="1"/>
    <col min="204" max="16384" width="9.00390625" style="97" customWidth="1"/>
  </cols>
  <sheetData>
    <row r="1" spans="2:8" s="97" customFormat="1" ht="15">
      <c r="B1" s="150"/>
      <c r="C1" s="150"/>
      <c r="D1" s="150"/>
      <c r="E1" s="150"/>
      <c r="H1" s="98" t="s">
        <v>96</v>
      </c>
    </row>
    <row r="2" spans="1:8" s="145" customFormat="1" ht="45.75" customHeight="1">
      <c r="A2" s="151" t="s">
        <v>97</v>
      </c>
      <c r="B2" s="152"/>
      <c r="C2" s="153"/>
      <c r="D2" s="153"/>
      <c r="E2" s="153"/>
      <c r="F2" s="154"/>
      <c r="G2" s="154"/>
      <c r="H2" s="154"/>
    </row>
    <row r="3" spans="1:8" s="146" customFormat="1" ht="15">
      <c r="A3" s="100"/>
      <c r="B3" s="155"/>
      <c r="C3" s="155"/>
      <c r="D3" s="155"/>
      <c r="E3" s="155"/>
      <c r="H3" s="101" t="s">
        <v>8</v>
      </c>
    </row>
    <row r="4" spans="1:8" s="147" customFormat="1" ht="36">
      <c r="A4" s="118" t="s">
        <v>98</v>
      </c>
      <c r="B4" s="156" t="s">
        <v>52</v>
      </c>
      <c r="C4" s="156" t="s">
        <v>11</v>
      </c>
      <c r="D4" s="156" t="s">
        <v>12</v>
      </c>
      <c r="E4" s="156" t="s">
        <v>13</v>
      </c>
      <c r="F4" s="157" t="s">
        <v>53</v>
      </c>
      <c r="G4" s="157" t="s">
        <v>54</v>
      </c>
      <c r="H4" s="157" t="s">
        <v>16</v>
      </c>
    </row>
    <row r="5" spans="1:8" s="148" customFormat="1" ht="18" customHeight="1">
      <c r="A5" s="158" t="s">
        <v>99</v>
      </c>
      <c r="B5" s="159">
        <v>8004</v>
      </c>
      <c r="C5" s="159">
        <v>10000</v>
      </c>
      <c r="D5" s="159">
        <v>8815</v>
      </c>
      <c r="E5" s="159">
        <v>5417</v>
      </c>
      <c r="F5" s="160">
        <f>IF(ISERROR(E5/C5),,(E5/C5)*100)</f>
        <v>54.2</v>
      </c>
      <c r="G5" s="160">
        <f>IF(ISERROR(E5/D5),,(E5/D5)*100)</f>
        <v>61.5</v>
      </c>
      <c r="H5" s="160">
        <f>IF(ISERROR(E5/B5),,(E5-B5)/B5*100)</f>
        <v>-32.3</v>
      </c>
    </row>
    <row r="6" spans="1:8" s="148" customFormat="1" ht="18" customHeight="1">
      <c r="A6" s="158" t="s">
        <v>100</v>
      </c>
      <c r="B6" s="159"/>
      <c r="C6" s="161"/>
      <c r="D6" s="159"/>
      <c r="E6" s="159"/>
      <c r="F6" s="160">
        <f aca="true" t="shared" si="0" ref="F6:F41">IF(ISERROR(E6/C6),,(E6/C6)*100)</f>
        <v>0</v>
      </c>
      <c r="G6" s="160">
        <f aca="true" t="shared" si="1" ref="G6:G41">IF(ISERROR(E6/D6),,(E6/D6)*100)</f>
        <v>0</v>
      </c>
      <c r="H6" s="160">
        <f aca="true" t="shared" si="2" ref="H6:H41">IF(ISERROR(E6/B6),,(E6-B6)/B6*100)</f>
        <v>0</v>
      </c>
    </row>
    <row r="7" spans="1:8" s="148" customFormat="1" ht="18" customHeight="1">
      <c r="A7" s="158" t="s">
        <v>101</v>
      </c>
      <c r="B7" s="159"/>
      <c r="C7" s="161"/>
      <c r="D7" s="159"/>
      <c r="E7" s="159"/>
      <c r="F7" s="160">
        <f t="shared" si="0"/>
        <v>0</v>
      </c>
      <c r="G7" s="160">
        <f t="shared" si="1"/>
        <v>0</v>
      </c>
      <c r="H7" s="160">
        <f t="shared" si="2"/>
        <v>0</v>
      </c>
    </row>
    <row r="8" spans="1:8" s="148" customFormat="1" ht="18" customHeight="1">
      <c r="A8" s="158" t="s">
        <v>102</v>
      </c>
      <c r="B8" s="159">
        <v>1189</v>
      </c>
      <c r="C8" s="159">
        <v>2500</v>
      </c>
      <c r="D8" s="159">
        <v>2408</v>
      </c>
      <c r="E8" s="159">
        <v>698</v>
      </c>
      <c r="F8" s="160">
        <f t="shared" si="0"/>
        <v>27.9</v>
      </c>
      <c r="G8" s="160">
        <f t="shared" si="1"/>
        <v>29</v>
      </c>
      <c r="H8" s="160">
        <f t="shared" si="2"/>
        <v>-41.3</v>
      </c>
    </row>
    <row r="9" spans="1:8" s="148" customFormat="1" ht="18" customHeight="1">
      <c r="A9" s="158" t="s">
        <v>103</v>
      </c>
      <c r="B9" s="159">
        <v>6338</v>
      </c>
      <c r="C9" s="159">
        <v>6500</v>
      </c>
      <c r="D9" s="159">
        <v>6300</v>
      </c>
      <c r="E9" s="159">
        <v>4566</v>
      </c>
      <c r="F9" s="160">
        <f t="shared" si="0"/>
        <v>70.2</v>
      </c>
      <c r="G9" s="160">
        <f t="shared" si="1"/>
        <v>72.5</v>
      </c>
      <c r="H9" s="160">
        <f t="shared" si="2"/>
        <v>-28</v>
      </c>
    </row>
    <row r="10" spans="1:8" s="148" customFormat="1" ht="18" customHeight="1">
      <c r="A10" s="158" t="s">
        <v>104</v>
      </c>
      <c r="B10" s="159">
        <v>6</v>
      </c>
      <c r="C10" s="159">
        <v>10</v>
      </c>
      <c r="D10" s="159">
        <v>10</v>
      </c>
      <c r="E10" s="159"/>
      <c r="F10" s="160">
        <f t="shared" si="0"/>
        <v>0</v>
      </c>
      <c r="G10" s="160">
        <f t="shared" si="1"/>
        <v>0</v>
      </c>
      <c r="H10" s="160">
        <f t="shared" si="2"/>
        <v>-100</v>
      </c>
    </row>
    <row r="11" spans="1:8" s="148" customFormat="1" ht="18" customHeight="1">
      <c r="A11" s="158" t="s">
        <v>105</v>
      </c>
      <c r="B11" s="159">
        <v>173</v>
      </c>
      <c r="C11" s="159">
        <v>300</v>
      </c>
      <c r="D11" s="159">
        <v>300</v>
      </c>
      <c r="E11" s="159">
        <v>70</v>
      </c>
      <c r="F11" s="160">
        <f t="shared" si="0"/>
        <v>23.3</v>
      </c>
      <c r="G11" s="160">
        <f t="shared" si="1"/>
        <v>23.3</v>
      </c>
      <c r="H11" s="160">
        <f t="shared" si="2"/>
        <v>-59.5</v>
      </c>
    </row>
    <row r="12" spans="1:8" s="148" customFormat="1" ht="18" customHeight="1">
      <c r="A12" s="158" t="s">
        <v>106</v>
      </c>
      <c r="B12" s="159">
        <v>985</v>
      </c>
      <c r="C12" s="159">
        <v>1200</v>
      </c>
      <c r="D12" s="159">
        <v>1200</v>
      </c>
      <c r="E12" s="159">
        <v>2541</v>
      </c>
      <c r="F12" s="160">
        <f t="shared" si="0"/>
        <v>211.8</v>
      </c>
      <c r="G12" s="160">
        <f t="shared" si="1"/>
        <v>211.8</v>
      </c>
      <c r="H12" s="160">
        <f t="shared" si="2"/>
        <v>158</v>
      </c>
    </row>
    <row r="13" spans="1:8" s="148" customFormat="1" ht="18" customHeight="1">
      <c r="A13" s="158" t="s">
        <v>107</v>
      </c>
      <c r="B13" s="159">
        <v>2553</v>
      </c>
      <c r="C13" s="159">
        <v>2800</v>
      </c>
      <c r="D13" s="159">
        <v>2956</v>
      </c>
      <c r="E13" s="159">
        <v>1602</v>
      </c>
      <c r="F13" s="160">
        <f t="shared" si="0"/>
        <v>57.2</v>
      </c>
      <c r="G13" s="160">
        <f t="shared" si="1"/>
        <v>54.2</v>
      </c>
      <c r="H13" s="160">
        <f t="shared" si="2"/>
        <v>-37.3</v>
      </c>
    </row>
    <row r="14" spans="1:8" s="148" customFormat="1" ht="18" customHeight="1">
      <c r="A14" s="158" t="s">
        <v>108</v>
      </c>
      <c r="B14" s="159">
        <v>68</v>
      </c>
      <c r="C14" s="159">
        <v>100</v>
      </c>
      <c r="D14" s="159">
        <v>100</v>
      </c>
      <c r="E14" s="159">
        <v>8</v>
      </c>
      <c r="F14" s="160">
        <f t="shared" si="0"/>
        <v>8</v>
      </c>
      <c r="G14" s="160">
        <f t="shared" si="1"/>
        <v>8</v>
      </c>
      <c r="H14" s="160">
        <f t="shared" si="2"/>
        <v>-88.2</v>
      </c>
    </row>
    <row r="15" spans="1:8" s="148" customFormat="1" ht="18" customHeight="1">
      <c r="A15" s="158" t="s">
        <v>109</v>
      </c>
      <c r="B15" s="162">
        <v>362</v>
      </c>
      <c r="C15" s="159">
        <v>400</v>
      </c>
      <c r="D15" s="159">
        <v>400</v>
      </c>
      <c r="E15" s="161">
        <v>18</v>
      </c>
      <c r="F15" s="160">
        <f t="shared" si="0"/>
        <v>4.5</v>
      </c>
      <c r="G15" s="160">
        <f t="shared" si="1"/>
        <v>4.5</v>
      </c>
      <c r="H15" s="160">
        <f t="shared" si="2"/>
        <v>-95</v>
      </c>
    </row>
    <row r="16" spans="1:8" s="148" customFormat="1" ht="18" customHeight="1">
      <c r="A16" s="158" t="s">
        <v>110</v>
      </c>
      <c r="B16" s="162">
        <v>860</v>
      </c>
      <c r="C16" s="159">
        <v>1000</v>
      </c>
      <c r="D16" s="159">
        <v>1000</v>
      </c>
      <c r="E16" s="161">
        <v>515</v>
      </c>
      <c r="F16" s="160">
        <f t="shared" si="0"/>
        <v>51.5</v>
      </c>
      <c r="G16" s="160">
        <f t="shared" si="1"/>
        <v>51.5</v>
      </c>
      <c r="H16" s="160">
        <f t="shared" si="2"/>
        <v>-40.1</v>
      </c>
    </row>
    <row r="17" spans="1:8" s="148" customFormat="1" ht="18" customHeight="1">
      <c r="A17" s="158" t="s">
        <v>111</v>
      </c>
      <c r="B17" s="162"/>
      <c r="C17" s="159"/>
      <c r="D17" s="159"/>
      <c r="E17" s="161"/>
      <c r="F17" s="160">
        <f t="shared" si="0"/>
        <v>0</v>
      </c>
      <c r="G17" s="160">
        <f t="shared" si="1"/>
        <v>0</v>
      </c>
      <c r="H17" s="160">
        <f t="shared" si="2"/>
        <v>0</v>
      </c>
    </row>
    <row r="18" spans="1:8" s="148" customFormat="1" ht="18" customHeight="1">
      <c r="A18" s="158" t="s">
        <v>112</v>
      </c>
      <c r="B18" s="159"/>
      <c r="C18" s="159"/>
      <c r="D18" s="159"/>
      <c r="E18" s="161">
        <v>9</v>
      </c>
      <c r="F18" s="160">
        <f t="shared" si="0"/>
        <v>0</v>
      </c>
      <c r="G18" s="160">
        <f t="shared" si="1"/>
        <v>0</v>
      </c>
      <c r="H18" s="160">
        <f t="shared" si="2"/>
        <v>0</v>
      </c>
    </row>
    <row r="19" spans="1:8" s="148" customFormat="1" ht="18" customHeight="1">
      <c r="A19" s="158" t="s">
        <v>113</v>
      </c>
      <c r="B19" s="159"/>
      <c r="C19" s="159"/>
      <c r="D19" s="159"/>
      <c r="E19" s="161"/>
      <c r="F19" s="160">
        <f t="shared" si="0"/>
        <v>0</v>
      </c>
      <c r="G19" s="160">
        <f t="shared" si="1"/>
        <v>0</v>
      </c>
      <c r="H19" s="160">
        <f t="shared" si="2"/>
        <v>0</v>
      </c>
    </row>
    <row r="20" spans="1:8" s="148" customFormat="1" ht="18" customHeight="1">
      <c r="A20" s="158" t="s">
        <v>114</v>
      </c>
      <c r="B20" s="159"/>
      <c r="C20" s="159"/>
      <c r="D20" s="159"/>
      <c r="E20" s="161"/>
      <c r="F20" s="160">
        <f t="shared" si="0"/>
        <v>0</v>
      </c>
      <c r="G20" s="160">
        <f t="shared" si="1"/>
        <v>0</v>
      </c>
      <c r="H20" s="160">
        <f t="shared" si="2"/>
        <v>0</v>
      </c>
    </row>
    <row r="21" spans="1:8" s="148" customFormat="1" ht="18" customHeight="1">
      <c r="A21" s="158" t="s">
        <v>115</v>
      </c>
      <c r="B21" s="162">
        <v>21</v>
      </c>
      <c r="C21" s="159">
        <v>100</v>
      </c>
      <c r="D21" s="159">
        <v>100</v>
      </c>
      <c r="E21" s="161">
        <v>1</v>
      </c>
      <c r="F21" s="160">
        <f t="shared" si="0"/>
        <v>1</v>
      </c>
      <c r="G21" s="160">
        <f t="shared" si="1"/>
        <v>1</v>
      </c>
      <c r="H21" s="160">
        <f t="shared" si="2"/>
        <v>-95.2</v>
      </c>
    </row>
    <row r="22" spans="1:8" s="148" customFormat="1" ht="18" customHeight="1">
      <c r="A22" s="158" t="s">
        <v>116</v>
      </c>
      <c r="B22" s="162">
        <v>67</v>
      </c>
      <c r="C22" s="159">
        <v>237</v>
      </c>
      <c r="D22" s="159">
        <v>237</v>
      </c>
      <c r="E22" s="161">
        <v>6</v>
      </c>
      <c r="F22" s="160">
        <f t="shared" si="0"/>
        <v>2.5</v>
      </c>
      <c r="G22" s="160">
        <f t="shared" si="1"/>
        <v>2.5</v>
      </c>
      <c r="H22" s="160">
        <f t="shared" si="2"/>
        <v>-91</v>
      </c>
    </row>
    <row r="23" spans="1:8" s="148" customFormat="1" ht="18" customHeight="1">
      <c r="A23" s="158" t="s">
        <v>117</v>
      </c>
      <c r="B23" s="162">
        <v>188</v>
      </c>
      <c r="C23" s="159">
        <v>500</v>
      </c>
      <c r="D23" s="159">
        <v>500</v>
      </c>
      <c r="E23" s="161"/>
      <c r="F23" s="160">
        <f t="shared" si="0"/>
        <v>0</v>
      </c>
      <c r="G23" s="160">
        <f t="shared" si="1"/>
        <v>0</v>
      </c>
      <c r="H23" s="160">
        <f t="shared" si="2"/>
        <v>-100</v>
      </c>
    </row>
    <row r="24" spans="1:8" s="148" customFormat="1" ht="18" customHeight="1">
      <c r="A24" s="158" t="s">
        <v>118</v>
      </c>
      <c r="B24" s="162"/>
      <c r="C24" s="159"/>
      <c r="D24" s="159"/>
      <c r="E24" s="161"/>
      <c r="F24" s="160">
        <f t="shared" si="0"/>
        <v>0</v>
      </c>
      <c r="G24" s="160">
        <f t="shared" si="1"/>
        <v>0</v>
      </c>
      <c r="H24" s="160">
        <f t="shared" si="2"/>
        <v>0</v>
      </c>
    </row>
    <row r="25" spans="1:8" s="148" customFormat="1" ht="18" customHeight="1">
      <c r="A25" s="158" t="s">
        <v>119</v>
      </c>
      <c r="B25" s="162">
        <v>3</v>
      </c>
      <c r="C25" s="159">
        <v>50</v>
      </c>
      <c r="D25" s="159">
        <v>50</v>
      </c>
      <c r="E25" s="161">
        <v>25</v>
      </c>
      <c r="F25" s="160">
        <f t="shared" si="0"/>
        <v>50</v>
      </c>
      <c r="G25" s="160">
        <f t="shared" si="1"/>
        <v>50</v>
      </c>
      <c r="H25" s="160">
        <f t="shared" si="2"/>
        <v>733.3</v>
      </c>
    </row>
    <row r="26" spans="1:8" s="148" customFormat="1" ht="18" customHeight="1">
      <c r="A26" s="158" t="s">
        <v>120</v>
      </c>
      <c r="B26" s="162"/>
      <c r="C26" s="159">
        <v>500</v>
      </c>
      <c r="D26" s="159">
        <v>500</v>
      </c>
      <c r="E26" s="161">
        <v>97</v>
      </c>
      <c r="F26" s="160">
        <f t="shared" si="0"/>
        <v>19.4</v>
      </c>
      <c r="G26" s="160">
        <f t="shared" si="1"/>
        <v>19.4</v>
      </c>
      <c r="H26" s="160">
        <f t="shared" si="2"/>
        <v>0</v>
      </c>
    </row>
    <row r="27" spans="1:8" s="148" customFormat="1" ht="18" customHeight="1">
      <c r="A27" s="158" t="s">
        <v>121</v>
      </c>
      <c r="B27" s="162"/>
      <c r="C27" s="159"/>
      <c r="D27" s="159"/>
      <c r="E27" s="161">
        <v>502</v>
      </c>
      <c r="F27" s="160">
        <f t="shared" si="0"/>
        <v>0</v>
      </c>
      <c r="G27" s="160">
        <f t="shared" si="1"/>
        <v>0</v>
      </c>
      <c r="H27" s="160">
        <f t="shared" si="2"/>
        <v>0</v>
      </c>
    </row>
    <row r="28" spans="1:8" s="148" customFormat="1" ht="18" customHeight="1">
      <c r="A28" s="158" t="s">
        <v>122</v>
      </c>
      <c r="B28" s="162">
        <v>268</v>
      </c>
      <c r="C28" s="159">
        <v>269</v>
      </c>
      <c r="D28" s="159">
        <v>685</v>
      </c>
      <c r="E28" s="161">
        <v>268</v>
      </c>
      <c r="F28" s="160"/>
      <c r="G28" s="160"/>
      <c r="H28" s="160"/>
    </row>
    <row r="29" spans="1:8" s="148" customFormat="1" ht="18" customHeight="1">
      <c r="A29" s="158" t="s">
        <v>123</v>
      </c>
      <c r="B29" s="161"/>
      <c r="C29" s="161"/>
      <c r="D29" s="161"/>
      <c r="E29" s="161">
        <v>2</v>
      </c>
      <c r="F29" s="160">
        <f aca="true" t="shared" si="3" ref="F29:F42">IF(ISERROR(E29/C29),,(E29/C29)*100)</f>
        <v>0</v>
      </c>
      <c r="G29" s="160">
        <f aca="true" t="shared" si="4" ref="G29:G42">IF(ISERROR(E29/D29),,(E29/D29)*100)</f>
        <v>0</v>
      </c>
      <c r="H29" s="160">
        <f aca="true" t="shared" si="5" ref="H29:H42">IF(ISERROR(E29/B29),,(E29-B29)/B29*100)</f>
        <v>0</v>
      </c>
    </row>
    <row r="30" spans="1:8" s="147" customFormat="1" ht="18" customHeight="1">
      <c r="A30" s="118" t="s">
        <v>124</v>
      </c>
      <c r="B30" s="163">
        <f>SUM(B5:B29)</f>
        <v>21085</v>
      </c>
      <c r="C30" s="163">
        <f>SUM(C5:C29)</f>
        <v>26466</v>
      </c>
      <c r="D30" s="163">
        <f>SUM(D5:D29)</f>
        <v>25561</v>
      </c>
      <c r="E30" s="163">
        <f>SUM(E5:E29)</f>
        <v>16345</v>
      </c>
      <c r="F30" s="164">
        <f t="shared" si="3"/>
        <v>61.8</v>
      </c>
      <c r="G30" s="164">
        <f t="shared" si="4"/>
        <v>63.9</v>
      </c>
      <c r="H30" s="164">
        <f t="shared" si="5"/>
        <v>-22.5</v>
      </c>
    </row>
    <row r="31" spans="1:8" s="148" customFormat="1" ht="18" customHeight="1">
      <c r="A31" s="158" t="s">
        <v>125</v>
      </c>
      <c r="B31" s="165"/>
      <c r="C31" s="165"/>
      <c r="D31" s="165"/>
      <c r="E31" s="165"/>
      <c r="F31" s="160">
        <f t="shared" si="3"/>
        <v>0</v>
      </c>
      <c r="G31" s="160">
        <f t="shared" si="4"/>
        <v>0</v>
      </c>
      <c r="H31" s="160">
        <f t="shared" si="5"/>
        <v>0</v>
      </c>
    </row>
    <row r="32" spans="1:8" s="148" customFormat="1" ht="18" customHeight="1">
      <c r="A32" s="158" t="s">
        <v>126</v>
      </c>
      <c r="B32" s="165"/>
      <c r="C32" s="165"/>
      <c r="D32" s="165"/>
      <c r="E32" s="165"/>
      <c r="F32" s="160">
        <f t="shared" si="3"/>
        <v>0</v>
      </c>
      <c r="G32" s="160">
        <f t="shared" si="4"/>
        <v>0</v>
      </c>
      <c r="H32" s="160">
        <f t="shared" si="5"/>
        <v>0</v>
      </c>
    </row>
    <row r="33" spans="1:8" s="148" customFormat="1" ht="18" customHeight="1">
      <c r="A33" s="158" t="s">
        <v>127</v>
      </c>
      <c r="B33" s="165"/>
      <c r="C33" s="165"/>
      <c r="D33" s="165"/>
      <c r="E33" s="165"/>
      <c r="F33" s="160">
        <f t="shared" si="3"/>
        <v>0</v>
      </c>
      <c r="G33" s="160">
        <f t="shared" si="4"/>
        <v>0</v>
      </c>
      <c r="H33" s="160">
        <f t="shared" si="5"/>
        <v>0</v>
      </c>
    </row>
    <row r="34" spans="1:8" s="148" customFormat="1" ht="18" customHeight="1">
      <c r="A34" s="158" t="s">
        <v>128</v>
      </c>
      <c r="B34" s="162">
        <v>6545</v>
      </c>
      <c r="C34" s="159">
        <v>4755</v>
      </c>
      <c r="D34" s="161">
        <v>4954</v>
      </c>
      <c r="E34" s="161">
        <v>4484</v>
      </c>
      <c r="F34" s="160">
        <f t="shared" si="3"/>
        <v>94.3</v>
      </c>
      <c r="G34" s="160">
        <f t="shared" si="4"/>
        <v>90.5</v>
      </c>
      <c r="H34" s="160">
        <f t="shared" si="5"/>
        <v>-31.5</v>
      </c>
    </row>
    <row r="35" spans="1:8" s="148" customFormat="1" ht="18" customHeight="1">
      <c r="A35" s="158" t="s">
        <v>129</v>
      </c>
      <c r="B35" s="161"/>
      <c r="C35" s="161">
        <v>2510</v>
      </c>
      <c r="D35" s="161">
        <v>2510</v>
      </c>
      <c r="E35" s="161">
        <v>2510</v>
      </c>
      <c r="F35" s="160">
        <f t="shared" si="3"/>
        <v>100</v>
      </c>
      <c r="G35" s="160">
        <f t="shared" si="4"/>
        <v>100</v>
      </c>
      <c r="H35" s="160">
        <f t="shared" si="5"/>
        <v>0</v>
      </c>
    </row>
    <row r="36" spans="1:8" s="148" customFormat="1" ht="18" customHeight="1">
      <c r="A36" s="158" t="s">
        <v>130</v>
      </c>
      <c r="B36" s="161"/>
      <c r="C36" s="161"/>
      <c r="D36" s="161"/>
      <c r="E36" s="161"/>
      <c r="F36" s="160">
        <f t="shared" si="3"/>
        <v>0</v>
      </c>
      <c r="G36" s="160">
        <f t="shared" si="4"/>
        <v>0</v>
      </c>
      <c r="H36" s="160">
        <f t="shared" si="5"/>
        <v>0</v>
      </c>
    </row>
    <row r="37" spans="1:8" s="148" customFormat="1" ht="18" customHeight="1">
      <c r="A37" s="158" t="s">
        <v>131</v>
      </c>
      <c r="B37" s="159"/>
      <c r="C37" s="159"/>
      <c r="D37" s="159"/>
      <c r="E37" s="161"/>
      <c r="F37" s="160">
        <f t="shared" si="3"/>
        <v>0</v>
      </c>
      <c r="G37" s="160">
        <f t="shared" si="4"/>
        <v>0</v>
      </c>
      <c r="H37" s="160">
        <f t="shared" si="5"/>
        <v>0</v>
      </c>
    </row>
    <row r="38" spans="1:8" s="148" customFormat="1" ht="18" customHeight="1">
      <c r="A38" s="158" t="s">
        <v>132</v>
      </c>
      <c r="B38" s="161">
        <f>SUM(B39:B40)</f>
        <v>8</v>
      </c>
      <c r="C38" s="161">
        <f>SUM(C39:C40)</f>
        <v>77</v>
      </c>
      <c r="D38" s="161">
        <f>SUM(D39:D40)</f>
        <v>26</v>
      </c>
      <c r="E38" s="161">
        <f>SUM(E39:E40)</f>
        <v>1</v>
      </c>
      <c r="F38" s="160">
        <f t="shared" si="3"/>
        <v>1.3</v>
      </c>
      <c r="G38" s="160">
        <f t="shared" si="4"/>
        <v>3.8</v>
      </c>
      <c r="H38" s="160">
        <f t="shared" si="5"/>
        <v>-87.5</v>
      </c>
    </row>
    <row r="39" spans="1:8" s="148" customFormat="1" ht="18" customHeight="1">
      <c r="A39" s="158" t="s">
        <v>133</v>
      </c>
      <c r="B39" s="161"/>
      <c r="C39" s="161"/>
      <c r="D39" s="161"/>
      <c r="E39" s="161"/>
      <c r="F39" s="160">
        <f t="shared" si="3"/>
        <v>0</v>
      </c>
      <c r="G39" s="160">
        <f t="shared" si="4"/>
        <v>0</v>
      </c>
      <c r="H39" s="160">
        <f t="shared" si="5"/>
        <v>0</v>
      </c>
    </row>
    <row r="40" spans="1:8" s="148" customFormat="1" ht="18" customHeight="1">
      <c r="A40" s="158" t="s">
        <v>134</v>
      </c>
      <c r="B40" s="162">
        <v>8</v>
      </c>
      <c r="C40" s="159">
        <v>77</v>
      </c>
      <c r="D40" s="161">
        <v>26</v>
      </c>
      <c r="E40" s="161">
        <v>1</v>
      </c>
      <c r="F40" s="160">
        <f t="shared" si="3"/>
        <v>1.3</v>
      </c>
      <c r="G40" s="160">
        <f t="shared" si="4"/>
        <v>3.8</v>
      </c>
      <c r="H40" s="160">
        <f t="shared" si="5"/>
        <v>-87.5</v>
      </c>
    </row>
    <row r="41" spans="1:8" s="147" customFormat="1" ht="18" customHeight="1">
      <c r="A41" s="118" t="s">
        <v>48</v>
      </c>
      <c r="B41" s="163">
        <f>SUM(B30:B38)</f>
        <v>27638</v>
      </c>
      <c r="C41" s="163">
        <f>SUM(C30:C38)</f>
        <v>33808</v>
      </c>
      <c r="D41" s="163">
        <f>SUM(D30:D38)</f>
        <v>33051</v>
      </c>
      <c r="E41" s="163">
        <f>SUM(E30:E38)</f>
        <v>23340</v>
      </c>
      <c r="F41" s="164">
        <f t="shared" si="3"/>
        <v>69</v>
      </c>
      <c r="G41" s="164">
        <f t="shared" si="4"/>
        <v>70.6</v>
      </c>
      <c r="H41" s="164">
        <f t="shared" si="5"/>
        <v>-15.6</v>
      </c>
    </row>
    <row r="42" spans="1:5" s="149" customFormat="1" ht="22.5" customHeight="1">
      <c r="A42" s="97"/>
      <c r="B42" s="150"/>
      <c r="C42" s="166"/>
      <c r="D42" s="166"/>
      <c r="E42" s="166"/>
    </row>
    <row r="43" spans="1:5" s="149" customFormat="1" ht="22.5" customHeight="1">
      <c r="A43" s="97"/>
      <c r="B43" s="150"/>
      <c r="C43" s="166"/>
      <c r="D43" s="166"/>
      <c r="E43" s="166"/>
    </row>
    <row r="44" spans="1:5" s="149" customFormat="1" ht="22.5" customHeight="1">
      <c r="A44" s="97"/>
      <c r="B44" s="150"/>
      <c r="C44" s="166"/>
      <c r="D44" s="166"/>
      <c r="E44" s="166"/>
    </row>
    <row r="45" spans="1:5" s="149" customFormat="1" ht="22.5" customHeight="1">
      <c r="A45" s="97"/>
      <c r="B45" s="150"/>
      <c r="C45" s="166"/>
      <c r="D45" s="166"/>
      <c r="E45" s="166"/>
    </row>
    <row r="46" spans="1:5" s="149" customFormat="1" ht="22.5" customHeight="1">
      <c r="A46" s="97"/>
      <c r="B46" s="150"/>
      <c r="C46" s="166"/>
      <c r="D46" s="166"/>
      <c r="E46" s="166"/>
    </row>
    <row r="47" spans="1:5" s="149" customFormat="1" ht="22.5" customHeight="1">
      <c r="A47" s="97"/>
      <c r="B47" s="150"/>
      <c r="C47" s="166"/>
      <c r="D47" s="166"/>
      <c r="E47" s="166"/>
    </row>
    <row r="48" spans="1:5" s="149" customFormat="1" ht="22.5" customHeight="1">
      <c r="A48" s="97"/>
      <c r="B48" s="150"/>
      <c r="C48" s="166"/>
      <c r="D48" s="166"/>
      <c r="E48" s="166"/>
    </row>
    <row r="49" spans="1:5" s="149" customFormat="1" ht="22.5" customHeight="1">
      <c r="A49" s="97"/>
      <c r="B49" s="150"/>
      <c r="C49" s="166"/>
      <c r="D49" s="166"/>
      <c r="E49" s="166"/>
    </row>
    <row r="50" spans="1:5" s="149" customFormat="1" ht="22.5" customHeight="1">
      <c r="A50" s="97"/>
      <c r="B50" s="150"/>
      <c r="C50" s="166"/>
      <c r="D50" s="166"/>
      <c r="E50" s="166"/>
    </row>
    <row r="51" spans="1:5" s="149" customFormat="1" ht="22.5" customHeight="1">
      <c r="A51" s="97"/>
      <c r="B51" s="150"/>
      <c r="C51" s="166"/>
      <c r="D51" s="166"/>
      <c r="E51" s="166"/>
    </row>
    <row r="52" spans="1:5" s="149" customFormat="1" ht="22.5" customHeight="1">
      <c r="A52" s="97"/>
      <c r="B52" s="150"/>
      <c r="C52" s="166"/>
      <c r="D52" s="166"/>
      <c r="E52" s="166"/>
    </row>
    <row r="53" spans="1:5" s="149" customFormat="1" ht="22.5" customHeight="1">
      <c r="A53" s="97"/>
      <c r="B53" s="150"/>
      <c r="C53" s="166"/>
      <c r="D53" s="166"/>
      <c r="E53" s="166"/>
    </row>
    <row r="54" spans="1:5" s="149" customFormat="1" ht="22.5" customHeight="1">
      <c r="A54" s="97"/>
      <c r="B54" s="150"/>
      <c r="C54" s="166"/>
      <c r="D54" s="166"/>
      <c r="E54" s="166"/>
    </row>
    <row r="55" spans="1:5" s="149" customFormat="1" ht="22.5" customHeight="1">
      <c r="A55" s="97"/>
      <c r="B55" s="150"/>
      <c r="C55" s="166"/>
      <c r="D55" s="166"/>
      <c r="E55" s="166"/>
    </row>
    <row r="56" spans="1:5" s="149" customFormat="1" ht="22.5" customHeight="1">
      <c r="A56" s="97"/>
      <c r="B56" s="150"/>
      <c r="C56" s="166"/>
      <c r="D56" s="166"/>
      <c r="E56" s="166"/>
    </row>
    <row r="57" spans="1:5" s="149" customFormat="1" ht="22.5" customHeight="1">
      <c r="A57" s="97"/>
      <c r="B57" s="150"/>
      <c r="C57" s="166"/>
      <c r="D57" s="166"/>
      <c r="E57" s="166"/>
    </row>
    <row r="58" spans="1:5" s="149" customFormat="1" ht="22.5" customHeight="1">
      <c r="A58" s="97"/>
      <c r="B58" s="150"/>
      <c r="C58" s="166"/>
      <c r="D58" s="166"/>
      <c r="E58" s="166"/>
    </row>
    <row r="59" spans="1:5" s="149" customFormat="1" ht="22.5" customHeight="1">
      <c r="A59" s="97"/>
      <c r="B59" s="150"/>
      <c r="C59" s="166"/>
      <c r="D59" s="166"/>
      <c r="E59" s="166"/>
    </row>
    <row r="60" spans="1:5" s="149" customFormat="1" ht="22.5" customHeight="1">
      <c r="A60" s="97"/>
      <c r="B60" s="150"/>
      <c r="C60" s="166"/>
      <c r="D60" s="166"/>
      <c r="E60" s="166"/>
    </row>
    <row r="61" spans="1:5" s="149" customFormat="1" ht="22.5" customHeight="1">
      <c r="A61" s="97"/>
      <c r="B61" s="150"/>
      <c r="C61" s="166"/>
      <c r="D61" s="166"/>
      <c r="E61" s="166"/>
    </row>
    <row r="62" spans="1:5" s="149" customFormat="1" ht="22.5" customHeight="1">
      <c r="A62" s="97"/>
      <c r="B62" s="150"/>
      <c r="C62" s="166"/>
      <c r="D62" s="166"/>
      <c r="E62" s="166"/>
    </row>
    <row r="63" spans="1:5" s="149" customFormat="1" ht="22.5" customHeight="1">
      <c r="A63" s="97"/>
      <c r="B63" s="150"/>
      <c r="C63" s="166"/>
      <c r="D63" s="166"/>
      <c r="E63" s="166"/>
    </row>
    <row r="64" spans="1:5" s="149" customFormat="1" ht="22.5" customHeight="1">
      <c r="A64" s="97"/>
      <c r="B64" s="150"/>
      <c r="C64" s="166"/>
      <c r="D64" s="166"/>
      <c r="E64" s="166"/>
    </row>
    <row r="65" spans="1:5" s="149" customFormat="1" ht="22.5" customHeight="1">
      <c r="A65" s="97"/>
      <c r="B65" s="150"/>
      <c r="C65" s="166"/>
      <c r="D65" s="166"/>
      <c r="E65" s="166"/>
    </row>
    <row r="66" spans="1:5" s="149" customFormat="1" ht="22.5" customHeight="1">
      <c r="A66" s="97"/>
      <c r="B66" s="150"/>
      <c r="C66" s="166"/>
      <c r="D66" s="166"/>
      <c r="E66" s="166"/>
    </row>
    <row r="67" spans="1:5" s="149" customFormat="1" ht="22.5" customHeight="1">
      <c r="A67" s="97"/>
      <c r="B67" s="150"/>
      <c r="C67" s="166"/>
      <c r="D67" s="166"/>
      <c r="E67" s="166"/>
    </row>
    <row r="68" spans="1:5" s="149" customFormat="1" ht="22.5" customHeight="1">
      <c r="A68" s="97"/>
      <c r="B68" s="150"/>
      <c r="C68" s="166"/>
      <c r="D68" s="166"/>
      <c r="E68" s="166"/>
    </row>
    <row r="69" spans="1:5" s="149" customFormat="1" ht="22.5" customHeight="1">
      <c r="A69" s="97"/>
      <c r="B69" s="150"/>
      <c r="C69" s="166"/>
      <c r="D69" s="166"/>
      <c r="E69" s="166"/>
    </row>
    <row r="70" spans="1:5" s="149" customFormat="1" ht="22.5" customHeight="1">
      <c r="A70" s="97"/>
      <c r="B70" s="150"/>
      <c r="C70" s="166"/>
      <c r="D70" s="166"/>
      <c r="E70" s="166"/>
    </row>
    <row r="71" spans="1:5" s="149" customFormat="1" ht="22.5" customHeight="1">
      <c r="A71" s="97"/>
      <c r="B71" s="150"/>
      <c r="C71" s="166"/>
      <c r="D71" s="166"/>
      <c r="E71" s="166"/>
    </row>
    <row r="72" spans="1:5" s="149" customFormat="1" ht="22.5" customHeight="1">
      <c r="A72" s="97"/>
      <c r="B72" s="150"/>
      <c r="C72" s="166"/>
      <c r="D72" s="166"/>
      <c r="E72" s="166"/>
    </row>
    <row r="73" spans="1:5" s="149" customFormat="1" ht="22.5" customHeight="1">
      <c r="A73" s="97"/>
      <c r="B73" s="150"/>
      <c r="C73" s="166"/>
      <c r="D73" s="166"/>
      <c r="E73" s="166"/>
    </row>
    <row r="74" spans="1:5" s="149" customFormat="1" ht="22.5" customHeight="1">
      <c r="A74" s="97"/>
      <c r="B74" s="150"/>
      <c r="C74" s="166"/>
      <c r="D74" s="166"/>
      <c r="E74" s="166"/>
    </row>
    <row r="75" spans="1:5" s="149" customFormat="1" ht="22.5" customHeight="1">
      <c r="A75" s="97"/>
      <c r="B75" s="150"/>
      <c r="C75" s="166"/>
      <c r="D75" s="166"/>
      <c r="E75" s="166"/>
    </row>
    <row r="76" spans="1:5" s="149" customFormat="1" ht="22.5" customHeight="1">
      <c r="A76" s="97"/>
      <c r="B76" s="150"/>
      <c r="C76" s="166"/>
      <c r="D76" s="166"/>
      <c r="E76" s="166"/>
    </row>
    <row r="77" spans="1:5" s="149" customFormat="1" ht="22.5" customHeight="1">
      <c r="A77" s="97"/>
      <c r="B77" s="150"/>
      <c r="C77" s="166"/>
      <c r="D77" s="166"/>
      <c r="E77" s="166"/>
    </row>
    <row r="78" spans="1:5" s="149" customFormat="1" ht="22.5" customHeight="1">
      <c r="A78" s="97"/>
      <c r="B78" s="150"/>
      <c r="C78" s="166"/>
      <c r="D78" s="166"/>
      <c r="E78" s="166"/>
    </row>
    <row r="79" spans="1:5" s="149" customFormat="1" ht="22.5" customHeight="1">
      <c r="A79" s="97"/>
      <c r="B79" s="150"/>
      <c r="C79" s="166"/>
      <c r="D79" s="166"/>
      <c r="E79" s="166"/>
    </row>
    <row r="80" spans="1:5" s="149" customFormat="1" ht="22.5" customHeight="1">
      <c r="A80" s="97"/>
      <c r="B80" s="150"/>
      <c r="C80" s="166"/>
      <c r="D80" s="166"/>
      <c r="E80" s="166"/>
    </row>
    <row r="81" spans="1:5" s="149" customFormat="1" ht="22.5" customHeight="1">
      <c r="A81" s="97"/>
      <c r="B81" s="150"/>
      <c r="C81" s="166"/>
      <c r="D81" s="166"/>
      <c r="E81" s="166"/>
    </row>
    <row r="82" spans="1:5" s="149" customFormat="1" ht="22.5" customHeight="1">
      <c r="A82" s="97"/>
      <c r="B82" s="150"/>
      <c r="C82" s="166"/>
      <c r="D82" s="166"/>
      <c r="E82" s="166"/>
    </row>
    <row r="83" spans="1:5" s="149" customFormat="1" ht="22.5" customHeight="1">
      <c r="A83" s="97"/>
      <c r="B83" s="150"/>
      <c r="C83" s="166"/>
      <c r="D83" s="166"/>
      <c r="E83" s="166"/>
    </row>
    <row r="84" spans="1:5" s="149" customFormat="1" ht="22.5" customHeight="1">
      <c r="A84" s="97"/>
      <c r="B84" s="150"/>
      <c r="C84" s="166"/>
      <c r="D84" s="166"/>
      <c r="E84" s="166"/>
    </row>
    <row r="85" spans="1:5" s="149" customFormat="1" ht="22.5" customHeight="1">
      <c r="A85" s="97"/>
      <c r="B85" s="150"/>
      <c r="C85" s="166"/>
      <c r="D85" s="166"/>
      <c r="E85" s="166"/>
    </row>
    <row r="86" spans="1:5" s="149" customFormat="1" ht="22.5" customHeight="1">
      <c r="A86" s="97"/>
      <c r="B86" s="150"/>
      <c r="C86" s="166"/>
      <c r="D86" s="166"/>
      <c r="E86" s="166"/>
    </row>
    <row r="87" spans="1:5" s="149" customFormat="1" ht="22.5" customHeight="1">
      <c r="A87" s="97"/>
      <c r="B87" s="150"/>
      <c r="C87" s="166"/>
      <c r="D87" s="166"/>
      <c r="E87" s="166"/>
    </row>
    <row r="88" spans="1:5" s="149" customFormat="1" ht="22.5" customHeight="1">
      <c r="A88" s="97"/>
      <c r="B88" s="150"/>
      <c r="C88" s="166"/>
      <c r="D88" s="166"/>
      <c r="E88" s="166"/>
    </row>
    <row r="89" spans="1:5" s="149" customFormat="1" ht="22.5" customHeight="1">
      <c r="A89" s="97"/>
      <c r="B89" s="150"/>
      <c r="C89" s="166"/>
      <c r="D89" s="166"/>
      <c r="E89" s="166"/>
    </row>
    <row r="90" spans="1:5" s="149" customFormat="1" ht="22.5" customHeight="1">
      <c r="A90" s="97"/>
      <c r="B90" s="150"/>
      <c r="C90" s="166"/>
      <c r="D90" s="166"/>
      <c r="E90" s="166"/>
    </row>
    <row r="91" spans="1:5" s="149" customFormat="1" ht="22.5" customHeight="1">
      <c r="A91" s="97"/>
      <c r="B91" s="150"/>
      <c r="C91" s="166"/>
      <c r="D91" s="166"/>
      <c r="E91" s="166"/>
    </row>
    <row r="92" spans="1:5" s="149" customFormat="1" ht="22.5" customHeight="1">
      <c r="A92" s="97"/>
      <c r="B92" s="150"/>
      <c r="C92" s="166"/>
      <c r="D92" s="166"/>
      <c r="E92" s="166"/>
    </row>
    <row r="93" spans="1:5" s="149" customFormat="1" ht="22.5" customHeight="1">
      <c r="A93" s="97"/>
      <c r="B93" s="150"/>
      <c r="C93" s="166"/>
      <c r="D93" s="166"/>
      <c r="E93" s="166"/>
    </row>
    <row r="94" spans="1:5" s="149" customFormat="1" ht="22.5" customHeight="1">
      <c r="A94" s="97"/>
      <c r="B94" s="150"/>
      <c r="C94" s="166"/>
      <c r="D94" s="166"/>
      <c r="E94" s="166"/>
    </row>
    <row r="95" spans="1:5" s="149" customFormat="1" ht="22.5" customHeight="1">
      <c r="A95" s="97"/>
      <c r="B95" s="150"/>
      <c r="C95" s="166"/>
      <c r="D95" s="166"/>
      <c r="E95" s="166"/>
    </row>
    <row r="96" spans="1:5" s="149" customFormat="1" ht="22.5" customHeight="1">
      <c r="A96" s="97"/>
      <c r="B96" s="150"/>
      <c r="C96" s="166"/>
      <c r="D96" s="166"/>
      <c r="E96" s="166"/>
    </row>
    <row r="97" spans="1:5" s="149" customFormat="1" ht="22.5" customHeight="1">
      <c r="A97" s="97"/>
      <c r="B97" s="150"/>
      <c r="C97" s="166"/>
      <c r="D97" s="166"/>
      <c r="E97" s="166"/>
    </row>
    <row r="98" spans="1:5" s="149" customFormat="1" ht="22.5" customHeight="1">
      <c r="A98" s="97"/>
      <c r="B98" s="150"/>
      <c r="C98" s="166"/>
      <c r="D98" s="166"/>
      <c r="E98" s="166"/>
    </row>
    <row r="99" spans="1:5" s="149" customFormat="1" ht="22.5" customHeight="1">
      <c r="A99" s="97"/>
      <c r="B99" s="150"/>
      <c r="C99" s="166"/>
      <c r="D99" s="166"/>
      <c r="E99" s="166"/>
    </row>
    <row r="100" spans="1:5" s="149" customFormat="1" ht="22.5" customHeight="1">
      <c r="A100" s="97"/>
      <c r="B100" s="150"/>
      <c r="C100" s="166"/>
      <c r="D100" s="166"/>
      <c r="E100" s="166"/>
    </row>
    <row r="101" spans="1:5" s="149" customFormat="1" ht="22.5" customHeight="1">
      <c r="A101" s="97"/>
      <c r="B101" s="150"/>
      <c r="C101" s="166"/>
      <c r="D101" s="166"/>
      <c r="E101" s="166"/>
    </row>
    <row r="102" spans="1:5" s="149" customFormat="1" ht="22.5" customHeight="1">
      <c r="A102" s="97"/>
      <c r="B102" s="150"/>
      <c r="C102" s="166"/>
      <c r="D102" s="166"/>
      <c r="E102" s="166"/>
    </row>
    <row r="103" spans="1:5" s="149" customFormat="1" ht="22.5" customHeight="1">
      <c r="A103" s="97"/>
      <c r="B103" s="150"/>
      <c r="C103" s="166"/>
      <c r="D103" s="166"/>
      <c r="E103" s="166"/>
    </row>
    <row r="104" spans="1:5" s="149" customFormat="1" ht="22.5" customHeight="1">
      <c r="A104" s="97"/>
      <c r="B104" s="150"/>
      <c r="C104" s="166"/>
      <c r="D104" s="166"/>
      <c r="E104" s="166"/>
    </row>
    <row r="105" spans="1:5" s="149" customFormat="1" ht="22.5" customHeight="1">
      <c r="A105" s="97"/>
      <c r="B105" s="150"/>
      <c r="C105" s="166"/>
      <c r="D105" s="166"/>
      <c r="E105" s="166"/>
    </row>
    <row r="106" spans="1:5" s="149" customFormat="1" ht="22.5" customHeight="1">
      <c r="A106" s="97"/>
      <c r="B106" s="150"/>
      <c r="C106" s="166"/>
      <c r="D106" s="166"/>
      <c r="E106" s="166"/>
    </row>
    <row r="107" spans="1:5" s="149" customFormat="1" ht="22.5" customHeight="1">
      <c r="A107" s="97"/>
      <c r="B107" s="150"/>
      <c r="C107" s="166"/>
      <c r="D107" s="166"/>
      <c r="E107" s="166"/>
    </row>
    <row r="108" spans="1:5" s="149" customFormat="1" ht="22.5" customHeight="1">
      <c r="A108" s="97"/>
      <c r="B108" s="150"/>
      <c r="C108" s="166"/>
      <c r="D108" s="166"/>
      <c r="E108" s="166"/>
    </row>
    <row r="109" spans="1:5" s="149" customFormat="1" ht="22.5" customHeight="1">
      <c r="A109" s="97"/>
      <c r="B109" s="150"/>
      <c r="C109" s="166"/>
      <c r="D109" s="166"/>
      <c r="E109" s="166"/>
    </row>
    <row r="110" spans="1:5" s="149" customFormat="1" ht="22.5" customHeight="1">
      <c r="A110" s="97"/>
      <c r="B110" s="150"/>
      <c r="C110" s="166"/>
      <c r="D110" s="166"/>
      <c r="E110" s="166"/>
    </row>
    <row r="111" spans="1:5" s="149" customFormat="1" ht="22.5" customHeight="1">
      <c r="A111" s="97"/>
      <c r="B111" s="150"/>
      <c r="C111" s="166"/>
      <c r="D111" s="166"/>
      <c r="E111" s="166"/>
    </row>
    <row r="112" spans="1:5" s="149" customFormat="1" ht="22.5" customHeight="1">
      <c r="A112" s="97"/>
      <c r="B112" s="150"/>
      <c r="C112" s="166"/>
      <c r="D112" s="166"/>
      <c r="E112" s="166"/>
    </row>
    <row r="113" spans="1:5" s="149" customFormat="1" ht="22.5" customHeight="1">
      <c r="A113" s="97"/>
      <c r="B113" s="150"/>
      <c r="C113" s="166"/>
      <c r="D113" s="166"/>
      <c r="E113" s="166"/>
    </row>
    <row r="114" spans="1:5" s="149" customFormat="1" ht="22.5" customHeight="1">
      <c r="A114" s="97"/>
      <c r="B114" s="150"/>
      <c r="C114" s="166"/>
      <c r="D114" s="166"/>
      <c r="E114" s="166"/>
    </row>
    <row r="115" spans="1:5" s="149" customFormat="1" ht="22.5" customHeight="1">
      <c r="A115" s="97"/>
      <c r="B115" s="150"/>
      <c r="C115" s="166"/>
      <c r="D115" s="166"/>
      <c r="E115" s="166"/>
    </row>
    <row r="116" spans="1:5" s="149" customFormat="1" ht="22.5" customHeight="1">
      <c r="A116" s="97"/>
      <c r="B116" s="150"/>
      <c r="C116" s="166"/>
      <c r="D116" s="166"/>
      <c r="E116" s="166"/>
    </row>
    <row r="117" spans="1:5" s="149" customFormat="1" ht="22.5" customHeight="1">
      <c r="A117" s="97"/>
      <c r="B117" s="150"/>
      <c r="C117" s="166"/>
      <c r="D117" s="166"/>
      <c r="E117" s="166"/>
    </row>
    <row r="118" spans="1:5" s="149" customFormat="1" ht="22.5" customHeight="1">
      <c r="A118" s="97"/>
      <c r="B118" s="150"/>
      <c r="C118" s="166"/>
      <c r="D118" s="166"/>
      <c r="E118" s="166"/>
    </row>
    <row r="119" spans="1:5" s="149" customFormat="1" ht="22.5" customHeight="1">
      <c r="A119" s="97"/>
      <c r="B119" s="150"/>
      <c r="C119" s="166"/>
      <c r="D119" s="166"/>
      <c r="E119" s="166"/>
    </row>
    <row r="120" spans="1:5" s="149" customFormat="1" ht="22.5" customHeight="1">
      <c r="A120" s="97"/>
      <c r="B120" s="150"/>
      <c r="C120" s="166"/>
      <c r="D120" s="166"/>
      <c r="E120" s="166"/>
    </row>
    <row r="121" spans="1:5" s="149" customFormat="1" ht="22.5" customHeight="1">
      <c r="A121" s="97"/>
      <c r="B121" s="150"/>
      <c r="C121" s="166"/>
      <c r="D121" s="166"/>
      <c r="E121" s="166"/>
    </row>
    <row r="122" spans="1:5" s="149" customFormat="1" ht="22.5" customHeight="1">
      <c r="A122" s="97"/>
      <c r="B122" s="150"/>
      <c r="C122" s="166"/>
      <c r="D122" s="166"/>
      <c r="E122" s="166"/>
    </row>
    <row r="123" spans="1:5" s="149" customFormat="1" ht="22.5" customHeight="1">
      <c r="A123" s="97"/>
      <c r="B123" s="150"/>
      <c r="C123" s="166"/>
      <c r="D123" s="166"/>
      <c r="E123" s="166"/>
    </row>
    <row r="124" spans="1:5" s="149" customFormat="1" ht="22.5" customHeight="1">
      <c r="A124" s="97"/>
      <c r="B124" s="150"/>
      <c r="C124" s="166"/>
      <c r="D124" s="166"/>
      <c r="E124" s="166"/>
    </row>
    <row r="125" spans="1:5" s="149" customFormat="1" ht="22.5" customHeight="1">
      <c r="A125" s="97"/>
      <c r="B125" s="150"/>
      <c r="C125" s="166"/>
      <c r="D125" s="166"/>
      <c r="E125" s="166"/>
    </row>
    <row r="126" spans="1:5" s="149" customFormat="1" ht="22.5" customHeight="1">
      <c r="A126" s="97"/>
      <c r="B126" s="150"/>
      <c r="C126" s="166"/>
      <c r="D126" s="166"/>
      <c r="E126" s="166"/>
    </row>
    <row r="127" spans="1:5" s="149" customFormat="1" ht="22.5" customHeight="1">
      <c r="A127" s="97"/>
      <c r="B127" s="150"/>
      <c r="C127" s="166"/>
      <c r="D127" s="166"/>
      <c r="E127" s="166"/>
    </row>
    <row r="128" spans="1:5" s="149" customFormat="1" ht="22.5" customHeight="1">
      <c r="A128" s="97"/>
      <c r="B128" s="150"/>
      <c r="C128" s="166"/>
      <c r="D128" s="166"/>
      <c r="E128" s="166"/>
    </row>
    <row r="129" spans="1:5" s="149" customFormat="1" ht="22.5" customHeight="1">
      <c r="A129" s="97"/>
      <c r="B129" s="150"/>
      <c r="C129" s="166"/>
      <c r="D129" s="166"/>
      <c r="E129" s="166"/>
    </row>
    <row r="130" spans="1:5" s="149" customFormat="1" ht="22.5" customHeight="1">
      <c r="A130" s="97"/>
      <c r="B130" s="150"/>
      <c r="C130" s="166"/>
      <c r="D130" s="166"/>
      <c r="E130" s="166"/>
    </row>
    <row r="131" spans="1:5" s="149" customFormat="1" ht="22.5" customHeight="1">
      <c r="A131" s="97"/>
      <c r="B131" s="150"/>
      <c r="C131" s="166"/>
      <c r="D131" s="166"/>
      <c r="E131" s="166"/>
    </row>
    <row r="132" spans="1:5" s="149" customFormat="1" ht="22.5" customHeight="1">
      <c r="A132" s="97"/>
      <c r="B132" s="150"/>
      <c r="C132" s="166"/>
      <c r="D132" s="166"/>
      <c r="E132" s="166"/>
    </row>
    <row r="133" spans="1:5" s="149" customFormat="1" ht="22.5" customHeight="1">
      <c r="A133" s="97"/>
      <c r="B133" s="150"/>
      <c r="C133" s="166"/>
      <c r="D133" s="166"/>
      <c r="E133" s="166"/>
    </row>
    <row r="134" spans="1:5" s="149" customFormat="1" ht="22.5" customHeight="1">
      <c r="A134" s="97"/>
      <c r="B134" s="150"/>
      <c r="C134" s="166"/>
      <c r="D134" s="166"/>
      <c r="E134" s="166"/>
    </row>
    <row r="135" spans="1:5" s="149" customFormat="1" ht="22.5" customHeight="1">
      <c r="A135" s="97"/>
      <c r="B135" s="150"/>
      <c r="C135" s="166"/>
      <c r="D135" s="166"/>
      <c r="E135" s="166"/>
    </row>
    <row r="136" spans="1:5" s="149" customFormat="1" ht="22.5" customHeight="1">
      <c r="A136" s="97"/>
      <c r="B136" s="150"/>
      <c r="C136" s="166"/>
      <c r="D136" s="166"/>
      <c r="E136" s="166"/>
    </row>
    <row r="137" spans="1:5" s="149" customFormat="1" ht="22.5" customHeight="1">
      <c r="A137" s="97"/>
      <c r="B137" s="150"/>
      <c r="C137" s="166"/>
      <c r="D137" s="166"/>
      <c r="E137" s="166"/>
    </row>
    <row r="138" spans="1:5" s="149" customFormat="1" ht="22.5" customHeight="1">
      <c r="A138" s="97"/>
      <c r="B138" s="150"/>
      <c r="C138" s="166"/>
      <c r="D138" s="166"/>
      <c r="E138" s="166"/>
    </row>
    <row r="139" spans="1:5" s="149" customFormat="1" ht="22.5" customHeight="1">
      <c r="A139" s="97"/>
      <c r="B139" s="150"/>
      <c r="C139" s="166"/>
      <c r="D139" s="166"/>
      <c r="E139" s="166"/>
    </row>
    <row r="140" spans="1:5" s="149" customFormat="1" ht="22.5" customHeight="1">
      <c r="A140" s="97"/>
      <c r="B140" s="150"/>
      <c r="C140" s="166"/>
      <c r="D140" s="166"/>
      <c r="E140" s="166"/>
    </row>
    <row r="141" spans="1:5" s="149" customFormat="1" ht="22.5" customHeight="1">
      <c r="A141" s="97"/>
      <c r="B141" s="150"/>
      <c r="C141" s="166"/>
      <c r="D141" s="166"/>
      <c r="E141" s="166"/>
    </row>
    <row r="142" spans="1:5" s="149" customFormat="1" ht="22.5" customHeight="1">
      <c r="A142" s="97"/>
      <c r="B142" s="150"/>
      <c r="C142" s="166"/>
      <c r="D142" s="166"/>
      <c r="E142" s="166"/>
    </row>
    <row r="143" spans="1:5" s="149" customFormat="1" ht="22.5" customHeight="1">
      <c r="A143" s="97"/>
      <c r="B143" s="150"/>
      <c r="C143" s="166"/>
      <c r="D143" s="166"/>
      <c r="E143" s="166"/>
    </row>
    <row r="144" spans="1:5" s="149" customFormat="1" ht="22.5" customHeight="1">
      <c r="A144" s="97"/>
      <c r="B144" s="150"/>
      <c r="C144" s="166"/>
      <c r="D144" s="166"/>
      <c r="E144" s="166"/>
    </row>
    <row r="145" spans="1:5" s="149" customFormat="1" ht="22.5" customHeight="1">
      <c r="A145" s="97"/>
      <c r="B145" s="150"/>
      <c r="C145" s="166"/>
      <c r="D145" s="166"/>
      <c r="E145" s="166"/>
    </row>
    <row r="146" spans="1:5" s="149" customFormat="1" ht="22.5" customHeight="1">
      <c r="A146" s="97"/>
      <c r="B146" s="150"/>
      <c r="C146" s="166"/>
      <c r="D146" s="166"/>
      <c r="E146" s="166"/>
    </row>
    <row r="147" spans="1:5" s="149" customFormat="1" ht="22.5" customHeight="1">
      <c r="A147" s="97"/>
      <c r="B147" s="150"/>
      <c r="C147" s="166"/>
      <c r="D147" s="166"/>
      <c r="E147" s="166"/>
    </row>
    <row r="148" spans="1:5" s="149" customFormat="1" ht="22.5" customHeight="1">
      <c r="A148" s="97"/>
      <c r="B148" s="150"/>
      <c r="C148" s="166"/>
      <c r="D148" s="166"/>
      <c r="E148" s="166"/>
    </row>
    <row r="149" spans="1:5" s="149" customFormat="1" ht="22.5" customHeight="1">
      <c r="A149" s="97"/>
      <c r="B149" s="150"/>
      <c r="C149" s="166"/>
      <c r="D149" s="166"/>
      <c r="E149" s="166"/>
    </row>
    <row r="150" spans="1:5" s="149" customFormat="1" ht="22.5" customHeight="1">
      <c r="A150" s="97"/>
      <c r="B150" s="150"/>
      <c r="C150" s="166"/>
      <c r="D150" s="166"/>
      <c r="E150" s="166"/>
    </row>
    <row r="151" spans="1:5" s="149" customFormat="1" ht="22.5" customHeight="1">
      <c r="A151" s="97"/>
      <c r="B151" s="150"/>
      <c r="C151" s="166"/>
      <c r="D151" s="166"/>
      <c r="E151" s="166"/>
    </row>
    <row r="152" spans="1:5" s="149" customFormat="1" ht="22.5" customHeight="1">
      <c r="A152" s="97"/>
      <c r="B152" s="150"/>
      <c r="C152" s="166"/>
      <c r="D152" s="166"/>
      <c r="E152" s="166"/>
    </row>
    <row r="153" spans="1:5" s="149" customFormat="1" ht="22.5" customHeight="1">
      <c r="A153" s="97"/>
      <c r="B153" s="150"/>
      <c r="C153" s="166"/>
      <c r="D153" s="166"/>
      <c r="E153" s="166"/>
    </row>
    <row r="154" spans="1:5" s="149" customFormat="1" ht="22.5" customHeight="1">
      <c r="A154" s="97"/>
      <c r="B154" s="150"/>
      <c r="C154" s="166"/>
      <c r="D154" s="166"/>
      <c r="E154" s="166"/>
    </row>
    <row r="155" spans="1:5" s="149" customFormat="1" ht="22.5" customHeight="1">
      <c r="A155" s="97"/>
      <c r="B155" s="150"/>
      <c r="C155" s="166"/>
      <c r="D155" s="166"/>
      <c r="E155" s="166"/>
    </row>
    <row r="156" spans="1:5" s="149" customFormat="1" ht="22.5" customHeight="1">
      <c r="A156" s="97"/>
      <c r="B156" s="150"/>
      <c r="C156" s="166"/>
      <c r="D156" s="166"/>
      <c r="E156" s="166"/>
    </row>
    <row r="157" spans="1:5" s="149" customFormat="1" ht="22.5" customHeight="1">
      <c r="A157" s="97"/>
      <c r="B157" s="150"/>
      <c r="C157" s="166"/>
      <c r="D157" s="166"/>
      <c r="E157" s="166"/>
    </row>
    <row r="158" spans="1:5" s="149" customFormat="1" ht="22.5" customHeight="1">
      <c r="A158" s="97"/>
      <c r="B158" s="150"/>
      <c r="C158" s="166"/>
      <c r="D158" s="166"/>
      <c r="E158" s="166"/>
    </row>
    <row r="159" spans="1:5" s="149" customFormat="1" ht="22.5" customHeight="1">
      <c r="A159" s="97"/>
      <c r="B159" s="150"/>
      <c r="C159" s="166"/>
      <c r="D159" s="166"/>
      <c r="E159" s="166"/>
    </row>
    <row r="160" spans="1:5" s="149" customFormat="1" ht="22.5" customHeight="1">
      <c r="A160" s="97"/>
      <c r="B160" s="150"/>
      <c r="C160" s="166"/>
      <c r="D160" s="166"/>
      <c r="E160" s="166"/>
    </row>
    <row r="161" spans="1:5" s="149" customFormat="1" ht="22.5" customHeight="1">
      <c r="A161" s="97"/>
      <c r="B161" s="150"/>
      <c r="C161" s="166"/>
      <c r="D161" s="166"/>
      <c r="E161" s="166"/>
    </row>
    <row r="162" spans="1:5" s="149" customFormat="1" ht="22.5" customHeight="1">
      <c r="A162" s="97"/>
      <c r="B162" s="150"/>
      <c r="C162" s="166"/>
      <c r="D162" s="166"/>
      <c r="E162" s="166"/>
    </row>
    <row r="163" spans="1:5" s="149" customFormat="1" ht="22.5" customHeight="1">
      <c r="A163" s="97"/>
      <c r="B163" s="150"/>
      <c r="C163" s="166"/>
      <c r="D163" s="166"/>
      <c r="E163" s="166"/>
    </row>
    <row r="164" spans="1:5" s="149" customFormat="1" ht="22.5" customHeight="1">
      <c r="A164" s="97"/>
      <c r="B164" s="150"/>
      <c r="C164" s="166"/>
      <c r="D164" s="166"/>
      <c r="E164" s="166"/>
    </row>
    <row r="165" spans="1:5" s="149" customFormat="1" ht="22.5" customHeight="1">
      <c r="A165" s="97"/>
      <c r="B165" s="150"/>
      <c r="C165" s="166"/>
      <c r="D165" s="150"/>
      <c r="E165" s="150"/>
    </row>
    <row r="166" spans="1:5" s="149" customFormat="1" ht="22.5" customHeight="1">
      <c r="A166" s="97"/>
      <c r="B166" s="150"/>
      <c r="C166" s="166"/>
      <c r="D166" s="150"/>
      <c r="E166" s="150"/>
    </row>
    <row r="167" spans="1:5" s="149" customFormat="1" ht="22.5" customHeight="1">
      <c r="A167" s="97"/>
      <c r="B167" s="150"/>
      <c r="C167" s="166"/>
      <c r="D167" s="150"/>
      <c r="E167" s="150"/>
    </row>
    <row r="168" spans="1:5" s="149" customFormat="1" ht="22.5" customHeight="1">
      <c r="A168" s="97"/>
      <c r="B168" s="150"/>
      <c r="C168" s="166"/>
      <c r="D168" s="150"/>
      <c r="E168" s="150"/>
    </row>
    <row r="169" spans="1:5" s="149" customFormat="1" ht="22.5" customHeight="1">
      <c r="A169" s="97"/>
      <c r="B169" s="150"/>
      <c r="C169" s="166"/>
      <c r="D169" s="150"/>
      <c r="E169" s="150"/>
    </row>
    <row r="170" spans="1:5" s="149" customFormat="1" ht="22.5" customHeight="1">
      <c r="A170" s="97"/>
      <c r="B170" s="150"/>
      <c r="C170" s="166"/>
      <c r="D170" s="150"/>
      <c r="E170" s="150"/>
    </row>
    <row r="171" spans="2:5" s="97" customFormat="1" ht="22.5" customHeight="1">
      <c r="B171" s="150"/>
      <c r="C171" s="150"/>
      <c r="D171" s="150"/>
      <c r="E171" s="150"/>
    </row>
    <row r="172" spans="2:5" s="97" customFormat="1" ht="22.5" customHeight="1">
      <c r="B172" s="150"/>
      <c r="C172" s="150"/>
      <c r="D172" s="150"/>
      <c r="E172" s="150"/>
    </row>
    <row r="173" spans="2:5" s="97" customFormat="1" ht="22.5" customHeight="1">
      <c r="B173" s="150"/>
      <c r="C173" s="150"/>
      <c r="D173" s="150"/>
      <c r="E173" s="150"/>
    </row>
  </sheetData>
  <sheetProtection/>
  <mergeCells count="1">
    <mergeCell ref="A2:H2"/>
  </mergeCells>
  <printOptions horizontalCentered="1"/>
  <pageMargins left="0.2" right="0.2" top="0.39" bottom="0.39" header="0.2" footer="0.2"/>
  <pageSetup horizontalDpi="600" verticalDpi="600" orientation="portrait" paperSize="9" scale="95"/>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IG595"/>
  <sheetViews>
    <sheetView showZeros="0" zoomScaleSheetLayoutView="100" workbookViewId="0" topLeftCell="A1">
      <pane ySplit="5" topLeftCell="A543" activePane="bottomLeft" state="frozen"/>
      <selection pane="bottomLeft" activeCell="A585" sqref="A585"/>
    </sheetView>
  </sheetViews>
  <sheetFormatPr defaultColWidth="9.00390625" defaultRowHeight="15"/>
  <cols>
    <col min="1" max="1" width="48.421875" style="5" customWidth="1"/>
    <col min="2" max="3" width="15.140625" style="5" customWidth="1"/>
    <col min="4" max="4" width="10.7109375" style="5" customWidth="1"/>
    <col min="5" max="16384" width="9.00390625" style="5" customWidth="1"/>
  </cols>
  <sheetData>
    <row r="1" spans="1:4" s="5" customFormat="1" ht="18" customHeight="1">
      <c r="A1" s="131"/>
      <c r="B1" s="132"/>
      <c r="C1" s="131"/>
      <c r="D1" s="111" t="s">
        <v>135</v>
      </c>
    </row>
    <row r="2" spans="1:4" s="128" customFormat="1" ht="45" customHeight="1">
      <c r="A2" s="41" t="s">
        <v>136</v>
      </c>
      <c r="B2" s="127"/>
      <c r="C2" s="127"/>
      <c r="D2" s="127"/>
    </row>
    <row r="3" spans="1:4" s="128" customFormat="1" ht="12">
      <c r="A3" s="133"/>
      <c r="B3" s="134"/>
      <c r="C3" s="135"/>
      <c r="D3" s="117" t="s">
        <v>8</v>
      </c>
    </row>
    <row r="4" spans="1:4" s="128" customFormat="1" ht="15.75" customHeight="1">
      <c r="A4" s="118" t="s">
        <v>98</v>
      </c>
      <c r="B4" s="136" t="s">
        <v>137</v>
      </c>
      <c r="C4" s="136" t="s">
        <v>138</v>
      </c>
      <c r="D4" s="136" t="s">
        <v>139</v>
      </c>
    </row>
    <row r="5" spans="1:4" s="128" customFormat="1" ht="15.75" customHeight="1">
      <c r="A5" s="118"/>
      <c r="B5" s="137"/>
      <c r="C5" s="137"/>
      <c r="D5" s="137"/>
    </row>
    <row r="6" spans="1:4" s="126" customFormat="1" ht="17.25" customHeight="1">
      <c r="A6" s="118" t="s">
        <v>140</v>
      </c>
      <c r="B6" s="138">
        <f>SUM(B7,B116,B122,B165,B196,B223,B246,B324,B371,B395,B410,B466,B486,B508,B518,B521,B524,B543,B554,B572,B573,B575,B577,B563)</f>
        <v>26466</v>
      </c>
      <c r="C6" s="138">
        <f>SUM(C7,C116,C122,C165,C196,C223,C246,C324,C371,C395,C410,C466,C486,C508,C518,C521,C524,C543,C554,C572,C573,C575,C577,C563)</f>
        <v>16345</v>
      </c>
      <c r="D6" s="139">
        <f aca="true" t="shared" si="0" ref="D6:D69">IF(C6=0,0,(C6-B6)/C6*100)</f>
        <v>-61.9</v>
      </c>
    </row>
    <row r="7" spans="1:4" s="2" customFormat="1" ht="17.25" customHeight="1">
      <c r="A7" s="140" t="s">
        <v>141</v>
      </c>
      <c r="B7" s="130">
        <f>B8+B16+B23+B32+B39+B45+B50+B55+B61+B63+B66+B70+B77+B79+B82+B85+B88+B93+B98+B102+B105+B113+B109</f>
        <v>10000</v>
      </c>
      <c r="C7" s="130">
        <f>C8+C16+C23+C32+C39+C45+C50+C55+C61+C63+C66+C70+C77+C79+C82+C85+C88+C93+C98+C102+C105+C113+C109</f>
        <v>5417</v>
      </c>
      <c r="D7" s="141">
        <f t="shared" si="0"/>
        <v>-84.6</v>
      </c>
    </row>
    <row r="8" spans="1:4" s="2" customFormat="1" ht="17.25" customHeight="1">
      <c r="A8" s="142" t="s">
        <v>142</v>
      </c>
      <c r="B8" s="130">
        <f>SUM(B9:B15)</f>
        <v>80</v>
      </c>
      <c r="C8" s="130">
        <f>SUM(C9:C15)</f>
        <v>13</v>
      </c>
      <c r="D8" s="141">
        <f t="shared" si="0"/>
        <v>-515.4</v>
      </c>
    </row>
    <row r="9" spans="1:4" s="2" customFormat="1" ht="17.25" customHeight="1" hidden="1">
      <c r="A9" s="142" t="s">
        <v>143</v>
      </c>
      <c r="B9" s="130"/>
      <c r="C9" s="130"/>
      <c r="D9" s="141">
        <f t="shared" si="0"/>
        <v>0</v>
      </c>
    </row>
    <row r="10" spans="1:240" s="2" customFormat="1" ht="17.25" customHeight="1" hidden="1">
      <c r="A10" s="142" t="s">
        <v>144</v>
      </c>
      <c r="B10" s="130"/>
      <c r="C10" s="130"/>
      <c r="D10" s="141">
        <f t="shared" si="0"/>
        <v>0</v>
      </c>
      <c r="IE10" s="1"/>
      <c r="IF10" s="1"/>
    </row>
    <row r="11" spans="1:241" s="2" customFormat="1" ht="17.25" customHeight="1" hidden="1">
      <c r="A11" s="143" t="s">
        <v>145</v>
      </c>
      <c r="B11" s="130"/>
      <c r="C11" s="130"/>
      <c r="D11" s="141">
        <f t="shared" si="0"/>
        <v>0</v>
      </c>
      <c r="IB11" s="1"/>
      <c r="IC11" s="1"/>
      <c r="ID11" s="1"/>
      <c r="IE11" s="1"/>
      <c r="IF11" s="1"/>
      <c r="IG11" s="58"/>
    </row>
    <row r="12" spans="1:4" s="2" customFormat="1" ht="17.25" customHeight="1" hidden="1">
      <c r="A12" s="143" t="s">
        <v>146</v>
      </c>
      <c r="B12" s="130"/>
      <c r="C12" s="130"/>
      <c r="D12" s="141">
        <f t="shared" si="0"/>
        <v>0</v>
      </c>
    </row>
    <row r="13" spans="1:241" s="2" customFormat="1" ht="17.25" customHeight="1" hidden="1">
      <c r="A13" s="143" t="s">
        <v>147</v>
      </c>
      <c r="B13" s="130"/>
      <c r="C13" s="130"/>
      <c r="D13" s="141">
        <f t="shared" si="0"/>
        <v>0</v>
      </c>
      <c r="IB13" s="1"/>
      <c r="IC13" s="1"/>
      <c r="ID13" s="1"/>
      <c r="IE13" s="1"/>
      <c r="IF13" s="1"/>
      <c r="IG13" s="58"/>
    </row>
    <row r="14" spans="1:4" s="2" customFormat="1" ht="17.25" customHeight="1" hidden="1">
      <c r="A14" s="140" t="s">
        <v>148</v>
      </c>
      <c r="B14" s="130"/>
      <c r="C14" s="130"/>
      <c r="D14" s="141">
        <f t="shared" si="0"/>
        <v>0</v>
      </c>
    </row>
    <row r="15" spans="1:4" s="2" customFormat="1" ht="17.25" customHeight="1">
      <c r="A15" s="140" t="s">
        <v>149</v>
      </c>
      <c r="B15" s="130">
        <v>80</v>
      </c>
      <c r="C15" s="130">
        <v>13</v>
      </c>
      <c r="D15" s="141">
        <f t="shared" si="0"/>
        <v>-515.4</v>
      </c>
    </row>
    <row r="16" spans="1:4" s="2" customFormat="1" ht="17.25" customHeight="1">
      <c r="A16" s="142" t="s">
        <v>150</v>
      </c>
      <c r="B16" s="130">
        <f>SUM(B17:B22)</f>
        <v>0</v>
      </c>
      <c r="C16" s="130">
        <f>SUM(C17:C22)</f>
        <v>0</v>
      </c>
      <c r="D16" s="141">
        <f t="shared" si="0"/>
        <v>0</v>
      </c>
    </row>
    <row r="17" spans="1:4" s="2" customFormat="1" ht="17.25" customHeight="1" hidden="1">
      <c r="A17" s="142" t="s">
        <v>143</v>
      </c>
      <c r="B17" s="130"/>
      <c r="C17" s="130"/>
      <c r="D17" s="141">
        <f t="shared" si="0"/>
        <v>0</v>
      </c>
    </row>
    <row r="18" spans="1:4" s="2" customFormat="1" ht="17.25" customHeight="1" hidden="1">
      <c r="A18" s="142" t="s">
        <v>144</v>
      </c>
      <c r="B18" s="130"/>
      <c r="C18" s="130"/>
      <c r="D18" s="141">
        <f t="shared" si="0"/>
        <v>0</v>
      </c>
    </row>
    <row r="19" spans="1:4" s="2" customFormat="1" ht="17.25" customHeight="1" hidden="1">
      <c r="A19" s="143" t="s">
        <v>151</v>
      </c>
      <c r="B19" s="130"/>
      <c r="C19" s="130"/>
      <c r="D19" s="141">
        <f t="shared" si="0"/>
        <v>0</v>
      </c>
    </row>
    <row r="20" spans="1:4" s="2" customFormat="1" ht="17.25" customHeight="1" hidden="1">
      <c r="A20" s="143" t="s">
        <v>152</v>
      </c>
      <c r="B20" s="130"/>
      <c r="C20" s="130"/>
      <c r="D20" s="141">
        <f t="shared" si="0"/>
        <v>0</v>
      </c>
    </row>
    <row r="21" spans="1:4" s="2" customFormat="1" ht="17.25" customHeight="1" hidden="1">
      <c r="A21" s="143" t="s">
        <v>153</v>
      </c>
      <c r="B21" s="130"/>
      <c r="C21" s="130"/>
      <c r="D21" s="141">
        <f t="shared" si="0"/>
        <v>0</v>
      </c>
    </row>
    <row r="22" spans="1:4" s="2" customFormat="1" ht="17.25" customHeight="1">
      <c r="A22" s="143" t="s">
        <v>154</v>
      </c>
      <c r="B22" s="130"/>
      <c r="C22" s="130"/>
      <c r="D22" s="141">
        <f t="shared" si="0"/>
        <v>0</v>
      </c>
    </row>
    <row r="23" spans="1:4" s="2" customFormat="1" ht="17.25" customHeight="1">
      <c r="A23" s="142" t="s">
        <v>155</v>
      </c>
      <c r="B23" s="130">
        <f>SUM(B24:B31)</f>
        <v>7600</v>
      </c>
      <c r="C23" s="130">
        <f>SUM(C24:C31)</f>
        <v>4333</v>
      </c>
      <c r="D23" s="141">
        <f t="shared" si="0"/>
        <v>-75.4</v>
      </c>
    </row>
    <row r="24" spans="1:4" s="2" customFormat="1" ht="17.25" customHeight="1">
      <c r="A24" s="142" t="s">
        <v>143</v>
      </c>
      <c r="B24" s="130">
        <v>6000</v>
      </c>
      <c r="C24" s="130">
        <v>3721</v>
      </c>
      <c r="D24" s="141">
        <f t="shared" si="0"/>
        <v>-61.2</v>
      </c>
    </row>
    <row r="25" spans="1:4" s="2" customFormat="1" ht="17.25" customHeight="1">
      <c r="A25" s="142" t="s">
        <v>144</v>
      </c>
      <c r="B25" s="130">
        <v>200</v>
      </c>
      <c r="C25" s="130">
        <v>252</v>
      </c>
      <c r="D25" s="141">
        <f t="shared" si="0"/>
        <v>20.6</v>
      </c>
    </row>
    <row r="26" spans="1:4" s="2" customFormat="1" ht="17.25" customHeight="1" hidden="1">
      <c r="A26" s="142" t="s">
        <v>156</v>
      </c>
      <c r="B26" s="130"/>
      <c r="C26" s="130"/>
      <c r="D26" s="141">
        <f t="shared" si="0"/>
        <v>0</v>
      </c>
    </row>
    <row r="27" spans="1:4" s="2" customFormat="1" ht="17.25" customHeight="1" hidden="1">
      <c r="A27" s="143" t="s">
        <v>157</v>
      </c>
      <c r="B27" s="130"/>
      <c r="C27" s="130"/>
      <c r="D27" s="141">
        <f t="shared" si="0"/>
        <v>0</v>
      </c>
    </row>
    <row r="28" spans="1:4" s="2" customFormat="1" ht="17.25" customHeight="1" hidden="1">
      <c r="A28" s="143" t="s">
        <v>158</v>
      </c>
      <c r="B28" s="130"/>
      <c r="C28" s="130"/>
      <c r="D28" s="141">
        <f t="shared" si="0"/>
        <v>0</v>
      </c>
    </row>
    <row r="29" spans="1:4" s="2" customFormat="1" ht="17.25" customHeight="1" hidden="1">
      <c r="A29" s="142" t="s">
        <v>159</v>
      </c>
      <c r="B29" s="130"/>
      <c r="C29" s="130"/>
      <c r="D29" s="141">
        <f t="shared" si="0"/>
        <v>0</v>
      </c>
    </row>
    <row r="30" spans="1:4" s="2" customFormat="1" ht="17.25" customHeight="1" hidden="1">
      <c r="A30" s="143" t="s">
        <v>160</v>
      </c>
      <c r="B30" s="130"/>
      <c r="C30" s="130"/>
      <c r="D30" s="141">
        <f t="shared" si="0"/>
        <v>0</v>
      </c>
    </row>
    <row r="31" spans="1:4" s="2" customFormat="1" ht="17.25" customHeight="1">
      <c r="A31" s="143" t="s">
        <v>161</v>
      </c>
      <c r="B31" s="130">
        <v>1400</v>
      </c>
      <c r="C31" s="130">
        <v>360</v>
      </c>
      <c r="D31" s="141">
        <f t="shared" si="0"/>
        <v>-288.9</v>
      </c>
    </row>
    <row r="32" spans="1:4" s="2" customFormat="1" ht="17.25" customHeight="1">
      <c r="A32" s="142" t="s">
        <v>162</v>
      </c>
      <c r="B32" s="130">
        <f>SUM(B33:B38)</f>
        <v>130</v>
      </c>
      <c r="C32" s="130">
        <f>SUM(C33:C38)</f>
        <v>222</v>
      </c>
      <c r="D32" s="141">
        <f t="shared" si="0"/>
        <v>41.4</v>
      </c>
    </row>
    <row r="33" spans="1:4" s="2" customFormat="1" ht="17.25" customHeight="1">
      <c r="A33" s="142" t="s">
        <v>143</v>
      </c>
      <c r="B33" s="130">
        <v>80</v>
      </c>
      <c r="C33" s="130">
        <v>200</v>
      </c>
      <c r="D33" s="141">
        <f t="shared" si="0"/>
        <v>60</v>
      </c>
    </row>
    <row r="34" spans="1:4" s="2" customFormat="1" ht="17.25" customHeight="1">
      <c r="A34" s="142" t="s">
        <v>144</v>
      </c>
      <c r="B34" s="130">
        <v>20</v>
      </c>
      <c r="C34" s="130">
        <v>22</v>
      </c>
      <c r="D34" s="141">
        <f t="shared" si="0"/>
        <v>9.1</v>
      </c>
    </row>
    <row r="35" spans="1:4" s="2" customFormat="1" ht="17.25" customHeight="1" hidden="1">
      <c r="A35" s="143" t="s">
        <v>163</v>
      </c>
      <c r="B35" s="130"/>
      <c r="C35" s="130"/>
      <c r="D35" s="141">
        <f t="shared" si="0"/>
        <v>0</v>
      </c>
    </row>
    <row r="36" spans="1:4" s="2" customFormat="1" ht="17.25" customHeight="1" hidden="1">
      <c r="A36" s="142" t="s">
        <v>164</v>
      </c>
      <c r="B36" s="130"/>
      <c r="C36" s="130"/>
      <c r="D36" s="141">
        <f t="shared" si="0"/>
        <v>0</v>
      </c>
    </row>
    <row r="37" spans="1:4" s="2" customFormat="1" ht="17.25" customHeight="1" hidden="1">
      <c r="A37" s="142" t="s">
        <v>165</v>
      </c>
      <c r="B37" s="130"/>
      <c r="C37" s="130"/>
      <c r="D37" s="141">
        <f t="shared" si="0"/>
        <v>0</v>
      </c>
    </row>
    <row r="38" spans="1:4" s="2" customFormat="1" ht="17.25" customHeight="1">
      <c r="A38" s="143" t="s">
        <v>166</v>
      </c>
      <c r="B38" s="130">
        <v>30</v>
      </c>
      <c r="C38" s="130">
        <v>0</v>
      </c>
      <c r="D38" s="141">
        <f t="shared" si="0"/>
        <v>0</v>
      </c>
    </row>
    <row r="39" spans="1:4" s="2" customFormat="1" ht="17.25" customHeight="1" hidden="1">
      <c r="A39" s="143" t="s">
        <v>167</v>
      </c>
      <c r="B39" s="130"/>
      <c r="C39" s="130">
        <f>SUM(C40:C44)</f>
        <v>0</v>
      </c>
      <c r="D39" s="141">
        <f t="shared" si="0"/>
        <v>0</v>
      </c>
    </row>
    <row r="40" spans="1:4" s="2" customFormat="1" ht="17.25" customHeight="1" hidden="1">
      <c r="A40" s="140" t="s">
        <v>144</v>
      </c>
      <c r="B40" s="130"/>
      <c r="C40" s="130"/>
      <c r="D40" s="141">
        <f t="shared" si="0"/>
        <v>0</v>
      </c>
    </row>
    <row r="41" spans="1:4" s="2" customFormat="1" ht="17.25" customHeight="1" hidden="1">
      <c r="A41" s="142" t="s">
        <v>168</v>
      </c>
      <c r="B41" s="130"/>
      <c r="C41" s="130"/>
      <c r="D41" s="141">
        <f t="shared" si="0"/>
        <v>0</v>
      </c>
    </row>
    <row r="42" spans="1:4" s="2" customFormat="1" ht="17.25" customHeight="1" hidden="1">
      <c r="A42" s="143" t="s">
        <v>169</v>
      </c>
      <c r="B42" s="130"/>
      <c r="C42" s="130"/>
      <c r="D42" s="141">
        <f t="shared" si="0"/>
        <v>0</v>
      </c>
    </row>
    <row r="43" spans="1:4" s="2" customFormat="1" ht="17.25" customHeight="1" hidden="1">
      <c r="A43" s="143" t="s">
        <v>170</v>
      </c>
      <c r="B43" s="130"/>
      <c r="C43" s="130"/>
      <c r="D43" s="141">
        <f t="shared" si="0"/>
        <v>0</v>
      </c>
    </row>
    <row r="44" spans="1:4" s="2" customFormat="1" ht="17.25" customHeight="1" hidden="1">
      <c r="A44" s="143" t="s">
        <v>171</v>
      </c>
      <c r="B44" s="130"/>
      <c r="C44" s="130"/>
      <c r="D44" s="141">
        <f t="shared" si="0"/>
        <v>0</v>
      </c>
    </row>
    <row r="45" spans="1:4" s="2" customFormat="1" ht="17.25" customHeight="1">
      <c r="A45" s="142" t="s">
        <v>172</v>
      </c>
      <c r="B45" s="130">
        <f>SUM(B46:B49)</f>
        <v>160</v>
      </c>
      <c r="C45" s="130">
        <f>SUM(C46:C49)</f>
        <v>12</v>
      </c>
      <c r="D45" s="141">
        <f t="shared" si="0"/>
        <v>-1233.3</v>
      </c>
    </row>
    <row r="46" spans="1:240" s="2" customFormat="1" ht="17.25" customHeight="1">
      <c r="A46" s="143" t="s">
        <v>143</v>
      </c>
      <c r="B46" s="130">
        <v>100</v>
      </c>
      <c r="C46" s="130">
        <v>11</v>
      </c>
      <c r="D46" s="141">
        <f t="shared" si="0"/>
        <v>-809.1</v>
      </c>
      <c r="IE46" s="1"/>
      <c r="IF46" s="1"/>
    </row>
    <row r="47" spans="1:4" s="2" customFormat="1" ht="17.25" customHeight="1">
      <c r="A47" s="140" t="s">
        <v>144</v>
      </c>
      <c r="B47" s="130">
        <v>30</v>
      </c>
      <c r="C47" s="130">
        <v>1</v>
      </c>
      <c r="D47" s="141">
        <f t="shared" si="0"/>
        <v>-2900</v>
      </c>
    </row>
    <row r="48" spans="1:4" s="2" customFormat="1" ht="17.25" customHeight="1" hidden="1">
      <c r="A48" s="140" t="s">
        <v>173</v>
      </c>
      <c r="B48" s="130"/>
      <c r="C48" s="130"/>
      <c r="D48" s="141">
        <f t="shared" si="0"/>
        <v>0</v>
      </c>
    </row>
    <row r="49" spans="1:4" s="2" customFormat="1" ht="17.25" customHeight="1">
      <c r="A49" s="143" t="s">
        <v>174</v>
      </c>
      <c r="B49" s="130">
        <v>30</v>
      </c>
      <c r="C49" s="130">
        <v>0</v>
      </c>
      <c r="D49" s="141">
        <f t="shared" si="0"/>
        <v>0</v>
      </c>
    </row>
    <row r="50" spans="1:4" s="2" customFormat="1" ht="17.25" customHeight="1">
      <c r="A50" s="142" t="s">
        <v>175</v>
      </c>
      <c r="B50" s="130">
        <f>SUM(B51:B54)</f>
        <v>400</v>
      </c>
      <c r="C50" s="130">
        <f>SUM(C51:C54)</f>
        <v>328</v>
      </c>
      <c r="D50" s="141">
        <f t="shared" si="0"/>
        <v>-22</v>
      </c>
    </row>
    <row r="51" spans="1:4" s="2" customFormat="1" ht="17.25" customHeight="1" hidden="1">
      <c r="A51" s="142" t="s">
        <v>143</v>
      </c>
      <c r="B51" s="130"/>
      <c r="C51" s="130"/>
      <c r="D51" s="141">
        <f t="shared" si="0"/>
        <v>0</v>
      </c>
    </row>
    <row r="52" spans="1:4" s="2" customFormat="1" ht="17.25" customHeight="1" hidden="1">
      <c r="A52" s="143" t="s">
        <v>176</v>
      </c>
      <c r="B52" s="130"/>
      <c r="C52" s="130"/>
      <c r="D52" s="141">
        <f t="shared" si="0"/>
        <v>0</v>
      </c>
    </row>
    <row r="53" spans="1:4" s="2" customFormat="1" ht="17.25" customHeight="1" hidden="1">
      <c r="A53" s="143" t="s">
        <v>177</v>
      </c>
      <c r="B53" s="130"/>
      <c r="C53" s="130"/>
      <c r="D53" s="141">
        <f t="shared" si="0"/>
        <v>0</v>
      </c>
    </row>
    <row r="54" spans="1:4" s="2" customFormat="1" ht="17.25" customHeight="1">
      <c r="A54" s="143" t="s">
        <v>178</v>
      </c>
      <c r="B54" s="130">
        <v>400</v>
      </c>
      <c r="C54" s="130">
        <v>328</v>
      </c>
      <c r="D54" s="141">
        <f t="shared" si="0"/>
        <v>-22</v>
      </c>
    </row>
    <row r="55" spans="1:4" s="2" customFormat="1" ht="17.25" customHeight="1">
      <c r="A55" s="143" t="s">
        <v>179</v>
      </c>
      <c r="B55" s="130">
        <f>SUM(B56:B60)</f>
        <v>10</v>
      </c>
      <c r="C55" s="130">
        <f>SUM(C56:C60)</f>
        <v>0</v>
      </c>
      <c r="D55" s="141">
        <f t="shared" si="0"/>
        <v>0</v>
      </c>
    </row>
    <row r="56" spans="1:4" s="2" customFormat="1" ht="17.25" customHeight="1">
      <c r="A56" s="142" t="s">
        <v>143</v>
      </c>
      <c r="B56" s="130">
        <v>0</v>
      </c>
      <c r="C56" s="130">
        <v>0</v>
      </c>
      <c r="D56" s="141">
        <f t="shared" si="0"/>
        <v>0</v>
      </c>
    </row>
    <row r="57" spans="1:4" s="2" customFormat="1" ht="17.25" customHeight="1" hidden="1">
      <c r="A57" s="142" t="s">
        <v>144</v>
      </c>
      <c r="B57" s="130"/>
      <c r="C57" s="130"/>
      <c r="D57" s="141">
        <f t="shared" si="0"/>
        <v>0</v>
      </c>
    </row>
    <row r="58" spans="1:4" s="2" customFormat="1" ht="17.25" customHeight="1" hidden="1">
      <c r="A58" s="143" t="s">
        <v>180</v>
      </c>
      <c r="B58" s="130"/>
      <c r="C58" s="130"/>
      <c r="D58" s="141">
        <f t="shared" si="0"/>
        <v>0</v>
      </c>
    </row>
    <row r="59" spans="1:4" s="2" customFormat="1" ht="17.25" customHeight="1" hidden="1">
      <c r="A59" s="143" t="s">
        <v>181</v>
      </c>
      <c r="B59" s="130"/>
      <c r="C59" s="130"/>
      <c r="D59" s="141">
        <f t="shared" si="0"/>
        <v>0</v>
      </c>
    </row>
    <row r="60" spans="1:4" s="2" customFormat="1" ht="17.25" customHeight="1">
      <c r="A60" s="143" t="s">
        <v>182</v>
      </c>
      <c r="B60" s="130">
        <v>10</v>
      </c>
      <c r="C60" s="130"/>
      <c r="D60" s="141">
        <f t="shared" si="0"/>
        <v>0</v>
      </c>
    </row>
    <row r="61" spans="1:4" s="2" customFormat="1" ht="17.25" customHeight="1" hidden="1">
      <c r="A61" s="142" t="s">
        <v>183</v>
      </c>
      <c r="B61" s="130">
        <f>SUM(B62)</f>
        <v>0</v>
      </c>
      <c r="C61" s="130"/>
      <c r="D61" s="141">
        <f t="shared" si="0"/>
        <v>0</v>
      </c>
    </row>
    <row r="62" spans="1:4" s="2" customFormat="1" ht="17.25" customHeight="1" hidden="1">
      <c r="A62" s="143" t="s">
        <v>184</v>
      </c>
      <c r="B62" s="130"/>
      <c r="C62" s="130"/>
      <c r="D62" s="141">
        <f t="shared" si="0"/>
        <v>0</v>
      </c>
    </row>
    <row r="63" spans="1:4" s="2" customFormat="1" ht="17.25" customHeight="1">
      <c r="A63" s="142" t="s">
        <v>185</v>
      </c>
      <c r="B63" s="130">
        <f>SUM(B64:B65)</f>
        <v>0</v>
      </c>
      <c r="C63" s="130">
        <f>SUM(C64:C65)</f>
        <v>0</v>
      </c>
      <c r="D63" s="141">
        <f t="shared" si="0"/>
        <v>0</v>
      </c>
    </row>
    <row r="64" spans="1:4" s="2" customFormat="1" ht="17.25" customHeight="1">
      <c r="A64" s="143" t="s">
        <v>143</v>
      </c>
      <c r="B64" s="130">
        <v>0</v>
      </c>
      <c r="C64" s="130">
        <v>0</v>
      </c>
      <c r="D64" s="141">
        <f t="shared" si="0"/>
        <v>0</v>
      </c>
    </row>
    <row r="65" spans="1:4" s="2" customFormat="1" ht="17.25" customHeight="1">
      <c r="A65" s="143" t="s">
        <v>186</v>
      </c>
      <c r="B65" s="130">
        <v>0</v>
      </c>
      <c r="C65" s="130">
        <v>0</v>
      </c>
      <c r="D65" s="141">
        <f t="shared" si="0"/>
        <v>0</v>
      </c>
    </row>
    <row r="66" spans="1:4" s="2" customFormat="1" ht="17.25" customHeight="1">
      <c r="A66" s="140" t="s">
        <v>187</v>
      </c>
      <c r="B66" s="130">
        <f>SUM(B67:B69)</f>
        <v>50</v>
      </c>
      <c r="C66" s="130">
        <f>SUM(C67:C69)</f>
        <v>10</v>
      </c>
      <c r="D66" s="141">
        <f t="shared" si="0"/>
        <v>-400</v>
      </c>
    </row>
    <row r="67" spans="1:4" s="2" customFormat="1" ht="17.25" customHeight="1">
      <c r="A67" s="142" t="s">
        <v>143</v>
      </c>
      <c r="B67" s="130">
        <v>30</v>
      </c>
      <c r="C67" s="130">
        <v>6</v>
      </c>
      <c r="D67" s="141">
        <f t="shared" si="0"/>
        <v>-400</v>
      </c>
    </row>
    <row r="68" spans="1:4" s="2" customFormat="1" ht="17.25" customHeight="1">
      <c r="A68" s="142" t="s">
        <v>144</v>
      </c>
      <c r="B68" s="130">
        <v>20</v>
      </c>
      <c r="C68" s="130">
        <v>4</v>
      </c>
      <c r="D68" s="141">
        <f t="shared" si="0"/>
        <v>-400</v>
      </c>
    </row>
    <row r="69" spans="1:4" s="2" customFormat="1" ht="17.25" customHeight="1">
      <c r="A69" s="142" t="s">
        <v>188</v>
      </c>
      <c r="B69" s="130"/>
      <c r="C69" s="130"/>
      <c r="D69" s="141">
        <f t="shared" si="0"/>
        <v>0</v>
      </c>
    </row>
    <row r="70" spans="1:4" s="2" customFormat="1" ht="17.25" customHeight="1">
      <c r="A70" s="140" t="s">
        <v>189</v>
      </c>
      <c r="B70" s="130">
        <f>SUM(B71:B76)</f>
        <v>0</v>
      </c>
      <c r="C70" s="130">
        <f>SUM(C71:C76)</f>
        <v>39</v>
      </c>
      <c r="D70" s="141">
        <f aca="true" t="shared" si="1" ref="D70:D133">IF(C70=0,0,(C70-B70)/C70*100)</f>
        <v>100</v>
      </c>
    </row>
    <row r="71" spans="1:4" s="2" customFormat="1" ht="17.25" customHeight="1" hidden="1">
      <c r="A71" s="142" t="s">
        <v>143</v>
      </c>
      <c r="B71" s="130"/>
      <c r="C71" s="130"/>
      <c r="D71" s="141">
        <f t="shared" si="1"/>
        <v>0</v>
      </c>
    </row>
    <row r="72" spans="1:4" s="2" customFormat="1" ht="17.25" customHeight="1" hidden="1">
      <c r="A72" s="142" t="s">
        <v>144</v>
      </c>
      <c r="B72" s="130"/>
      <c r="C72" s="130"/>
      <c r="D72" s="141">
        <f t="shared" si="1"/>
        <v>0</v>
      </c>
    </row>
    <row r="73" spans="1:4" s="2" customFormat="1" ht="17.25" customHeight="1" hidden="1">
      <c r="A73" s="143" t="s">
        <v>190</v>
      </c>
      <c r="B73" s="130"/>
      <c r="C73" s="130"/>
      <c r="D73" s="141">
        <f t="shared" si="1"/>
        <v>0</v>
      </c>
    </row>
    <row r="74" spans="1:4" s="2" customFormat="1" ht="17.25" customHeight="1">
      <c r="A74" s="142" t="s">
        <v>191</v>
      </c>
      <c r="B74" s="130"/>
      <c r="C74" s="130">
        <v>39</v>
      </c>
      <c r="D74" s="141">
        <f t="shared" si="1"/>
        <v>100</v>
      </c>
    </row>
    <row r="75" spans="1:4" s="2" customFormat="1" ht="17.25" customHeight="1" hidden="1">
      <c r="A75" s="142" t="s">
        <v>160</v>
      </c>
      <c r="B75" s="130"/>
      <c r="C75" s="130"/>
      <c r="D75" s="141">
        <f t="shared" si="1"/>
        <v>0</v>
      </c>
    </row>
    <row r="76" spans="1:4" s="2" customFormat="1" ht="17.25" customHeight="1" hidden="1">
      <c r="A76" s="143" t="s">
        <v>192</v>
      </c>
      <c r="B76" s="130"/>
      <c r="C76" s="130"/>
      <c r="D76" s="141">
        <f t="shared" si="1"/>
        <v>0</v>
      </c>
    </row>
    <row r="77" spans="1:4" s="2" customFormat="1" ht="17.25" customHeight="1" hidden="1">
      <c r="A77" s="143" t="s">
        <v>193</v>
      </c>
      <c r="B77" s="130">
        <f>SUM(B78)</f>
        <v>0</v>
      </c>
      <c r="C77" s="130"/>
      <c r="D77" s="141">
        <f t="shared" si="1"/>
        <v>0</v>
      </c>
    </row>
    <row r="78" spans="1:4" s="2" customFormat="1" ht="17.25" customHeight="1" hidden="1">
      <c r="A78" s="142" t="s">
        <v>194</v>
      </c>
      <c r="B78" s="130"/>
      <c r="C78" s="130"/>
      <c r="D78" s="141">
        <f t="shared" si="1"/>
        <v>0</v>
      </c>
    </row>
    <row r="79" spans="1:4" s="2" customFormat="1" ht="17.25" customHeight="1" hidden="1">
      <c r="A79" s="142" t="s">
        <v>195</v>
      </c>
      <c r="B79" s="130">
        <f>SUM(B80:B81)</f>
        <v>0</v>
      </c>
      <c r="C79" s="130"/>
      <c r="D79" s="141">
        <f t="shared" si="1"/>
        <v>0</v>
      </c>
    </row>
    <row r="80" spans="1:4" s="2" customFormat="1" ht="17.25" customHeight="1" hidden="1">
      <c r="A80" s="142" t="s">
        <v>196</v>
      </c>
      <c r="B80" s="130"/>
      <c r="C80" s="130"/>
      <c r="D80" s="141">
        <f t="shared" si="1"/>
        <v>0</v>
      </c>
    </row>
    <row r="81" spans="1:4" s="2" customFormat="1" ht="17.25" customHeight="1" hidden="1">
      <c r="A81" s="142" t="s">
        <v>197</v>
      </c>
      <c r="B81" s="130"/>
      <c r="C81" s="130"/>
      <c r="D81" s="141">
        <f t="shared" si="1"/>
        <v>0</v>
      </c>
    </row>
    <row r="82" spans="1:4" s="2" customFormat="1" ht="17.25" customHeight="1" hidden="1">
      <c r="A82" s="143" t="s">
        <v>198</v>
      </c>
      <c r="B82" s="130">
        <f>SUM(B83:B84)</f>
        <v>0</v>
      </c>
      <c r="C82" s="130"/>
      <c r="D82" s="141">
        <f t="shared" si="1"/>
        <v>0</v>
      </c>
    </row>
    <row r="83" spans="1:4" s="2" customFormat="1" ht="17.25" customHeight="1" hidden="1">
      <c r="A83" s="143" t="s">
        <v>143</v>
      </c>
      <c r="B83" s="130"/>
      <c r="C83" s="130"/>
      <c r="D83" s="141">
        <f t="shared" si="1"/>
        <v>0</v>
      </c>
    </row>
    <row r="84" spans="1:4" s="2" customFormat="1" ht="17.25" customHeight="1" hidden="1">
      <c r="A84" s="142" t="s">
        <v>199</v>
      </c>
      <c r="B84" s="130"/>
      <c r="C84" s="130"/>
      <c r="D84" s="141">
        <f t="shared" si="1"/>
        <v>0</v>
      </c>
    </row>
    <row r="85" spans="1:4" s="2" customFormat="1" ht="17.25" customHeight="1" hidden="1">
      <c r="A85" s="143" t="s">
        <v>200</v>
      </c>
      <c r="B85" s="130">
        <f>SUM(B86:B87)</f>
        <v>0</v>
      </c>
      <c r="C85" s="130"/>
      <c r="D85" s="141">
        <f t="shared" si="1"/>
        <v>0</v>
      </c>
    </row>
    <row r="86" spans="1:4" s="2" customFormat="1" ht="17.25" customHeight="1" hidden="1">
      <c r="A86" s="143" t="s">
        <v>143</v>
      </c>
      <c r="B86" s="130"/>
      <c r="C86" s="130"/>
      <c r="D86" s="141">
        <f t="shared" si="1"/>
        <v>0</v>
      </c>
    </row>
    <row r="87" spans="1:4" s="2" customFormat="1" ht="17.25" customHeight="1" hidden="1">
      <c r="A87" s="142" t="s">
        <v>201</v>
      </c>
      <c r="B87" s="130"/>
      <c r="C87" s="130"/>
      <c r="D87" s="141">
        <f t="shared" si="1"/>
        <v>0</v>
      </c>
    </row>
    <row r="88" spans="1:4" s="2" customFormat="1" ht="17.25" customHeight="1">
      <c r="A88" s="143" t="s">
        <v>202</v>
      </c>
      <c r="B88" s="130">
        <f>SUM(B89:B92)</f>
        <v>0</v>
      </c>
      <c r="C88" s="130">
        <f>SUM(C89:C92)</f>
        <v>4</v>
      </c>
      <c r="D88" s="141">
        <f t="shared" si="1"/>
        <v>100</v>
      </c>
    </row>
    <row r="89" spans="1:4" s="2" customFormat="1" ht="17.25" customHeight="1" hidden="1">
      <c r="A89" s="143" t="s">
        <v>143</v>
      </c>
      <c r="B89" s="130"/>
      <c r="C89" s="130"/>
      <c r="D89" s="141">
        <f t="shared" si="1"/>
        <v>0</v>
      </c>
    </row>
    <row r="90" spans="1:4" s="2" customFormat="1" ht="17.25" customHeight="1" hidden="1">
      <c r="A90" s="143" t="s">
        <v>144</v>
      </c>
      <c r="B90" s="130"/>
      <c r="C90" s="130"/>
      <c r="D90" s="141">
        <f t="shared" si="1"/>
        <v>0</v>
      </c>
    </row>
    <row r="91" spans="1:4" s="2" customFormat="1" ht="17.25" customHeight="1" hidden="1">
      <c r="A91" s="143" t="s">
        <v>203</v>
      </c>
      <c r="B91" s="130"/>
      <c r="C91" s="130"/>
      <c r="D91" s="141">
        <f t="shared" si="1"/>
        <v>0</v>
      </c>
    </row>
    <row r="92" spans="1:4" s="2" customFormat="1" ht="17.25" customHeight="1">
      <c r="A92" s="143" t="s">
        <v>204</v>
      </c>
      <c r="B92" s="130"/>
      <c r="C92" s="130">
        <v>4</v>
      </c>
      <c r="D92" s="141">
        <f t="shared" si="1"/>
        <v>100</v>
      </c>
    </row>
    <row r="93" spans="1:4" s="2" customFormat="1" ht="17.25" customHeight="1" hidden="1">
      <c r="A93" s="143" t="s">
        <v>205</v>
      </c>
      <c r="B93" s="130">
        <f>SUM(B94:B97)</f>
        <v>0</v>
      </c>
      <c r="C93" s="130"/>
      <c r="D93" s="141">
        <f t="shared" si="1"/>
        <v>0</v>
      </c>
    </row>
    <row r="94" spans="1:4" s="2" customFormat="1" ht="17.25" customHeight="1" hidden="1">
      <c r="A94" s="143" t="s">
        <v>143</v>
      </c>
      <c r="B94" s="130"/>
      <c r="C94" s="130"/>
      <c r="D94" s="141">
        <f t="shared" si="1"/>
        <v>0</v>
      </c>
    </row>
    <row r="95" spans="1:4" s="2" customFormat="1" ht="17.25" customHeight="1" hidden="1">
      <c r="A95" s="143" t="s">
        <v>144</v>
      </c>
      <c r="B95" s="130"/>
      <c r="C95" s="130"/>
      <c r="D95" s="141">
        <f t="shared" si="1"/>
        <v>0</v>
      </c>
    </row>
    <row r="96" spans="1:4" s="2" customFormat="1" ht="17.25" customHeight="1" hidden="1">
      <c r="A96" s="142" t="s">
        <v>206</v>
      </c>
      <c r="B96" s="130"/>
      <c r="C96" s="130"/>
      <c r="D96" s="141">
        <f t="shared" si="1"/>
        <v>0</v>
      </c>
    </row>
    <row r="97" spans="1:4" s="2" customFormat="1" ht="17.25" customHeight="1" hidden="1">
      <c r="A97" s="143" t="s">
        <v>207</v>
      </c>
      <c r="B97" s="130"/>
      <c r="C97" s="130"/>
      <c r="D97" s="141">
        <f t="shared" si="1"/>
        <v>0</v>
      </c>
    </row>
    <row r="98" spans="1:4" s="2" customFormat="1" ht="17.25" customHeight="1">
      <c r="A98" s="143" t="s">
        <v>208</v>
      </c>
      <c r="B98" s="130">
        <f>SUM(B99:B101)</f>
        <v>600</v>
      </c>
      <c r="C98" s="130">
        <f>SUM(C99:C101)</f>
        <v>243</v>
      </c>
      <c r="D98" s="141">
        <f t="shared" si="1"/>
        <v>-146.9</v>
      </c>
    </row>
    <row r="99" spans="1:4" s="2" customFormat="1" ht="17.25" customHeight="1">
      <c r="A99" s="142" t="s">
        <v>143</v>
      </c>
      <c r="B99" s="130">
        <v>100</v>
      </c>
      <c r="C99" s="130"/>
      <c r="D99" s="141">
        <f t="shared" si="1"/>
        <v>0</v>
      </c>
    </row>
    <row r="100" spans="1:4" s="2" customFormat="1" ht="17.25" customHeight="1">
      <c r="A100" s="143" t="s">
        <v>160</v>
      </c>
      <c r="B100" s="130">
        <v>100</v>
      </c>
      <c r="C100" s="130">
        <v>4</v>
      </c>
      <c r="D100" s="141">
        <f t="shared" si="1"/>
        <v>-2400</v>
      </c>
    </row>
    <row r="101" spans="1:4" s="2" customFormat="1" ht="17.25" customHeight="1">
      <c r="A101" s="143" t="s">
        <v>209</v>
      </c>
      <c r="B101" s="130">
        <v>400</v>
      </c>
      <c r="C101" s="130">
        <v>239</v>
      </c>
      <c r="D101" s="141">
        <f t="shared" si="1"/>
        <v>-67.4</v>
      </c>
    </row>
    <row r="102" spans="1:4" s="2" customFormat="1" ht="17.25" customHeight="1">
      <c r="A102" s="143" t="s">
        <v>210</v>
      </c>
      <c r="B102" s="130">
        <f>SUM(B103:B104)</f>
        <v>50</v>
      </c>
      <c r="C102" s="130">
        <f>SUM(C103:C104)</f>
        <v>0</v>
      </c>
      <c r="D102" s="141">
        <f t="shared" si="1"/>
        <v>0</v>
      </c>
    </row>
    <row r="103" spans="1:4" s="2" customFormat="1" ht="17.25" customHeight="1" hidden="1">
      <c r="A103" s="140" t="s">
        <v>143</v>
      </c>
      <c r="B103" s="130"/>
      <c r="C103" s="130"/>
      <c r="D103" s="141">
        <f t="shared" si="1"/>
        <v>0</v>
      </c>
    </row>
    <row r="104" spans="1:4" s="2" customFormat="1" ht="17.25" customHeight="1">
      <c r="A104" s="143" t="s">
        <v>211</v>
      </c>
      <c r="B104" s="130">
        <v>50</v>
      </c>
      <c r="C104" s="130"/>
      <c r="D104" s="141">
        <f t="shared" si="1"/>
        <v>0</v>
      </c>
    </row>
    <row r="105" spans="1:4" s="2" customFormat="1" ht="17.25" customHeight="1" hidden="1">
      <c r="A105" s="143" t="s">
        <v>212</v>
      </c>
      <c r="B105" s="130">
        <f>SUM(B106:B108)</f>
        <v>0</v>
      </c>
      <c r="C105" s="130"/>
      <c r="D105" s="141">
        <f t="shared" si="1"/>
        <v>0</v>
      </c>
    </row>
    <row r="106" spans="1:4" s="2" customFormat="1" ht="17.25" customHeight="1" hidden="1">
      <c r="A106" s="143" t="s">
        <v>143</v>
      </c>
      <c r="B106" s="130"/>
      <c r="C106" s="130"/>
      <c r="D106" s="141">
        <f t="shared" si="1"/>
        <v>0</v>
      </c>
    </row>
    <row r="107" spans="1:4" s="2" customFormat="1" ht="17.25" customHeight="1" hidden="1">
      <c r="A107" s="143" t="s">
        <v>213</v>
      </c>
      <c r="B107" s="130"/>
      <c r="C107" s="130"/>
      <c r="D107" s="141">
        <f t="shared" si="1"/>
        <v>0</v>
      </c>
    </row>
    <row r="108" spans="1:4" s="2" customFormat="1" ht="17.25" customHeight="1" hidden="1">
      <c r="A108" s="143" t="s">
        <v>214</v>
      </c>
      <c r="B108" s="130"/>
      <c r="C108" s="130"/>
      <c r="D108" s="141">
        <f t="shared" si="1"/>
        <v>0</v>
      </c>
    </row>
    <row r="109" spans="1:4" s="2" customFormat="1" ht="17.25" customHeight="1">
      <c r="A109" s="143" t="s">
        <v>215</v>
      </c>
      <c r="B109" s="130">
        <f>SUM(B110:B112)</f>
        <v>150</v>
      </c>
      <c r="C109" s="130">
        <f>SUM(C110:C112)</f>
        <v>12</v>
      </c>
      <c r="D109" s="141">
        <f t="shared" si="1"/>
        <v>-1150</v>
      </c>
    </row>
    <row r="110" spans="1:4" s="2" customFormat="1" ht="17.25" customHeight="1">
      <c r="A110" s="143" t="s">
        <v>143</v>
      </c>
      <c r="B110" s="130">
        <v>50</v>
      </c>
      <c r="C110" s="130">
        <v>9</v>
      </c>
      <c r="D110" s="141">
        <f t="shared" si="1"/>
        <v>-455.6</v>
      </c>
    </row>
    <row r="111" spans="1:4" s="2" customFormat="1" ht="17.25" customHeight="1">
      <c r="A111" s="143" t="s">
        <v>216</v>
      </c>
      <c r="B111" s="130">
        <v>50</v>
      </c>
      <c r="C111" s="130"/>
      <c r="D111" s="141">
        <f t="shared" si="1"/>
        <v>0</v>
      </c>
    </row>
    <row r="112" spans="1:4" s="2" customFormat="1" ht="17.25" customHeight="1">
      <c r="A112" s="143" t="s">
        <v>217</v>
      </c>
      <c r="B112" s="130">
        <v>50</v>
      </c>
      <c r="C112" s="130">
        <v>3</v>
      </c>
      <c r="D112" s="141">
        <f t="shared" si="1"/>
        <v>-1566.7</v>
      </c>
    </row>
    <row r="113" spans="1:4" s="2" customFormat="1" ht="17.25" customHeight="1">
      <c r="A113" s="143" t="s">
        <v>218</v>
      </c>
      <c r="B113" s="130">
        <f>SUM(B114:B115)</f>
        <v>770</v>
      </c>
      <c r="C113" s="130">
        <f>SUM(C114:C115)</f>
        <v>201</v>
      </c>
      <c r="D113" s="141">
        <f t="shared" si="1"/>
        <v>-283.1</v>
      </c>
    </row>
    <row r="114" spans="1:4" s="2" customFormat="1" ht="17.25" customHeight="1" hidden="1">
      <c r="A114" s="143" t="s">
        <v>219</v>
      </c>
      <c r="B114" s="130"/>
      <c r="C114" s="130"/>
      <c r="D114" s="141">
        <f t="shared" si="1"/>
        <v>0</v>
      </c>
    </row>
    <row r="115" spans="1:4" s="2" customFormat="1" ht="17.25" customHeight="1">
      <c r="A115" s="143" t="s">
        <v>220</v>
      </c>
      <c r="B115" s="130">
        <v>770</v>
      </c>
      <c r="C115" s="130">
        <v>201</v>
      </c>
      <c r="D115" s="141">
        <f t="shared" si="1"/>
        <v>-283.1</v>
      </c>
    </row>
    <row r="116" spans="1:4" s="2" customFormat="1" ht="17.25" customHeight="1" hidden="1">
      <c r="A116" s="140" t="s">
        <v>221</v>
      </c>
      <c r="B116" s="130">
        <f>SUM(B117)</f>
        <v>0</v>
      </c>
      <c r="C116" s="130"/>
      <c r="D116" s="141">
        <f t="shared" si="1"/>
        <v>0</v>
      </c>
    </row>
    <row r="117" spans="1:4" s="2" customFormat="1" ht="17.25" customHeight="1" hidden="1">
      <c r="A117" s="143" t="s">
        <v>222</v>
      </c>
      <c r="B117" s="130">
        <f>SUM(B118:B121)</f>
        <v>0</v>
      </c>
      <c r="C117" s="130"/>
      <c r="D117" s="141">
        <f t="shared" si="1"/>
        <v>0</v>
      </c>
    </row>
    <row r="118" spans="1:4" s="2" customFormat="1" ht="17.25" customHeight="1" hidden="1">
      <c r="A118" s="142" t="s">
        <v>223</v>
      </c>
      <c r="B118" s="130"/>
      <c r="C118" s="130"/>
      <c r="D118" s="141">
        <f t="shared" si="1"/>
        <v>0</v>
      </c>
    </row>
    <row r="119" spans="1:4" s="2" customFormat="1" ht="17.25" customHeight="1" hidden="1">
      <c r="A119" s="142" t="s">
        <v>224</v>
      </c>
      <c r="B119" s="130"/>
      <c r="C119" s="130"/>
      <c r="D119" s="141">
        <f t="shared" si="1"/>
        <v>0</v>
      </c>
    </row>
    <row r="120" spans="1:4" s="2" customFormat="1" ht="17.25" customHeight="1" hidden="1">
      <c r="A120" s="143" t="s">
        <v>225</v>
      </c>
      <c r="B120" s="130"/>
      <c r="C120" s="130"/>
      <c r="D120" s="141">
        <f t="shared" si="1"/>
        <v>0</v>
      </c>
    </row>
    <row r="121" spans="1:4" s="2" customFormat="1" ht="17.25" customHeight="1" hidden="1">
      <c r="A121" s="143" t="s">
        <v>226</v>
      </c>
      <c r="B121" s="130"/>
      <c r="C121" s="130"/>
      <c r="D121" s="141">
        <f t="shared" si="1"/>
        <v>0</v>
      </c>
    </row>
    <row r="122" spans="1:4" s="2" customFormat="1" ht="17.25" customHeight="1">
      <c r="A122" s="140" t="s">
        <v>227</v>
      </c>
      <c r="B122" s="130">
        <f>B123+B129+B146+B152+B157+B164+B127</f>
        <v>2500</v>
      </c>
      <c r="C122" s="130">
        <f>C123+C129+C146+C152+C157+C164+C127</f>
        <v>698</v>
      </c>
      <c r="D122" s="141">
        <f t="shared" si="1"/>
        <v>-258.2</v>
      </c>
    </row>
    <row r="123" spans="1:4" s="2" customFormat="1" ht="17.25" customHeight="1" hidden="1">
      <c r="A123" s="142" t="s">
        <v>228</v>
      </c>
      <c r="B123" s="130"/>
      <c r="C123" s="130"/>
      <c r="D123" s="141">
        <f t="shared" si="1"/>
        <v>0</v>
      </c>
    </row>
    <row r="124" spans="1:4" s="2" customFormat="1" ht="17.25" customHeight="1" hidden="1">
      <c r="A124" s="142" t="s">
        <v>229</v>
      </c>
      <c r="B124" s="130"/>
      <c r="C124" s="130"/>
      <c r="D124" s="141">
        <f t="shared" si="1"/>
        <v>0</v>
      </c>
    </row>
    <row r="125" spans="1:4" s="2" customFormat="1" ht="17.25" customHeight="1">
      <c r="A125" s="143" t="s">
        <v>230</v>
      </c>
      <c r="B125" s="130">
        <v>0</v>
      </c>
      <c r="C125" s="130"/>
      <c r="D125" s="141">
        <f t="shared" si="1"/>
        <v>0</v>
      </c>
    </row>
    <row r="126" spans="1:4" s="2" customFormat="1" ht="17.25" customHeight="1" hidden="1">
      <c r="A126" s="143" t="s">
        <v>231</v>
      </c>
      <c r="B126" s="130"/>
      <c r="C126" s="130"/>
      <c r="D126" s="141">
        <f t="shared" si="1"/>
        <v>0</v>
      </c>
    </row>
    <row r="127" spans="1:4" s="2" customFormat="1" ht="17.25" customHeight="1" hidden="1">
      <c r="A127" s="142" t="s">
        <v>232</v>
      </c>
      <c r="B127" s="130">
        <f>SUM(B128)</f>
        <v>0</v>
      </c>
      <c r="C127" s="130"/>
      <c r="D127" s="141">
        <f t="shared" si="1"/>
        <v>0</v>
      </c>
    </row>
    <row r="128" spans="1:4" s="2" customFormat="1" ht="17.25" customHeight="1" hidden="1">
      <c r="A128" s="142" t="s">
        <v>233</v>
      </c>
      <c r="B128" s="130"/>
      <c r="C128" s="130"/>
      <c r="D128" s="141">
        <f t="shared" si="1"/>
        <v>0</v>
      </c>
    </row>
    <row r="129" spans="1:4" s="2" customFormat="1" ht="17.25" customHeight="1">
      <c r="A129" s="143" t="s">
        <v>234</v>
      </c>
      <c r="B129" s="130">
        <f>SUM(B130:B145)</f>
        <v>1000</v>
      </c>
      <c r="C129" s="130">
        <f>SUM(C130:C145)</f>
        <v>116</v>
      </c>
      <c r="D129" s="141">
        <f t="shared" si="1"/>
        <v>-762.1</v>
      </c>
    </row>
    <row r="130" spans="1:4" s="2" customFormat="1" ht="17.25" customHeight="1">
      <c r="A130" s="143" t="s">
        <v>143</v>
      </c>
      <c r="B130" s="130">
        <v>500</v>
      </c>
      <c r="C130" s="130">
        <v>18</v>
      </c>
      <c r="D130" s="141">
        <f t="shared" si="1"/>
        <v>-2677.8</v>
      </c>
    </row>
    <row r="131" spans="1:4" s="2" customFormat="1" ht="17.25" customHeight="1">
      <c r="A131" s="140" t="s">
        <v>144</v>
      </c>
      <c r="B131" s="130">
        <v>0</v>
      </c>
      <c r="C131" s="130">
        <v>75</v>
      </c>
      <c r="D131" s="141">
        <f t="shared" si="1"/>
        <v>100</v>
      </c>
    </row>
    <row r="132" spans="1:4" s="2" customFormat="1" ht="17.25" customHeight="1">
      <c r="A132" s="142" t="s">
        <v>235</v>
      </c>
      <c r="B132" s="130">
        <v>0</v>
      </c>
      <c r="C132" s="130">
        <v>0</v>
      </c>
      <c r="D132" s="141">
        <f t="shared" si="1"/>
        <v>0</v>
      </c>
    </row>
    <row r="133" spans="1:4" s="2" customFormat="1" ht="17.25" customHeight="1" hidden="1">
      <c r="A133" s="142" t="s">
        <v>236</v>
      </c>
      <c r="B133" s="130"/>
      <c r="C133" s="130"/>
      <c r="D133" s="141">
        <f t="shared" si="1"/>
        <v>0</v>
      </c>
    </row>
    <row r="134" spans="1:4" s="2" customFormat="1" ht="17.25" customHeight="1" hidden="1">
      <c r="A134" s="143" t="s">
        <v>237</v>
      </c>
      <c r="B134" s="130"/>
      <c r="C134" s="130"/>
      <c r="D134" s="141">
        <f aca="true" t="shared" si="2" ref="D134:D197">IF(C134=0,0,(C134-B134)/C134*100)</f>
        <v>0</v>
      </c>
    </row>
    <row r="135" spans="1:4" s="2" customFormat="1" ht="17.25" customHeight="1" hidden="1">
      <c r="A135" s="143" t="s">
        <v>238</v>
      </c>
      <c r="B135" s="130"/>
      <c r="C135" s="130"/>
      <c r="D135" s="141">
        <f t="shared" si="2"/>
        <v>0</v>
      </c>
    </row>
    <row r="136" spans="1:4" s="2" customFormat="1" ht="17.25" customHeight="1" hidden="1">
      <c r="A136" s="143" t="s">
        <v>239</v>
      </c>
      <c r="B136" s="130"/>
      <c r="C136" s="130"/>
      <c r="D136" s="141">
        <f t="shared" si="2"/>
        <v>0</v>
      </c>
    </row>
    <row r="137" spans="1:4" s="2" customFormat="1" ht="17.25" customHeight="1" hidden="1">
      <c r="A137" s="142" t="s">
        <v>240</v>
      </c>
      <c r="B137" s="130"/>
      <c r="C137" s="130"/>
      <c r="D137" s="141">
        <f t="shared" si="2"/>
        <v>0</v>
      </c>
    </row>
    <row r="138" spans="1:4" s="2" customFormat="1" ht="17.25" customHeight="1" hidden="1">
      <c r="A138" s="142" t="s">
        <v>241</v>
      </c>
      <c r="B138" s="130"/>
      <c r="C138" s="130"/>
      <c r="D138" s="141">
        <f t="shared" si="2"/>
        <v>0</v>
      </c>
    </row>
    <row r="139" spans="1:4" s="2" customFormat="1" ht="17.25" customHeight="1" hidden="1">
      <c r="A139" s="143" t="s">
        <v>242</v>
      </c>
      <c r="B139" s="130"/>
      <c r="C139" s="130"/>
      <c r="D139" s="141">
        <f t="shared" si="2"/>
        <v>0</v>
      </c>
    </row>
    <row r="140" spans="1:4" s="2" customFormat="1" ht="17.25" customHeight="1" hidden="1">
      <c r="A140" s="140" t="s">
        <v>243</v>
      </c>
      <c r="B140" s="130"/>
      <c r="C140" s="130"/>
      <c r="D140" s="141">
        <f t="shared" si="2"/>
        <v>0</v>
      </c>
    </row>
    <row r="141" spans="1:4" s="2" customFormat="1" ht="17.25" customHeight="1" hidden="1">
      <c r="A141" s="142" t="s">
        <v>244</v>
      </c>
      <c r="B141" s="130"/>
      <c r="C141" s="130"/>
      <c r="D141" s="141">
        <f t="shared" si="2"/>
        <v>0</v>
      </c>
    </row>
    <row r="142" spans="1:4" s="2" customFormat="1" ht="17.25" customHeight="1" hidden="1">
      <c r="A142" s="142" t="s">
        <v>245</v>
      </c>
      <c r="B142" s="130"/>
      <c r="C142" s="130"/>
      <c r="D142" s="141">
        <f t="shared" si="2"/>
        <v>0</v>
      </c>
    </row>
    <row r="143" spans="1:4" s="2" customFormat="1" ht="17.25" customHeight="1" hidden="1">
      <c r="A143" s="143" t="s">
        <v>181</v>
      </c>
      <c r="B143" s="130"/>
      <c r="C143" s="130"/>
      <c r="D143" s="141">
        <f t="shared" si="2"/>
        <v>0</v>
      </c>
    </row>
    <row r="144" spans="1:4" s="2" customFormat="1" ht="17.25" customHeight="1" hidden="1">
      <c r="A144" s="143" t="s">
        <v>246</v>
      </c>
      <c r="B144" s="130"/>
      <c r="C144" s="130"/>
      <c r="D144" s="141">
        <f t="shared" si="2"/>
        <v>0</v>
      </c>
    </row>
    <row r="145" spans="1:4" s="2" customFormat="1" ht="17.25" customHeight="1">
      <c r="A145" s="143" t="s">
        <v>247</v>
      </c>
      <c r="B145" s="130">
        <v>500</v>
      </c>
      <c r="C145" s="130">
        <v>23</v>
      </c>
      <c r="D145" s="141">
        <f t="shared" si="2"/>
        <v>-2073.9</v>
      </c>
    </row>
    <row r="146" spans="1:4" s="2" customFormat="1" ht="17.25" customHeight="1" hidden="1">
      <c r="A146" s="142" t="s">
        <v>248</v>
      </c>
      <c r="B146" s="130">
        <f>SUM(B147:B151)</f>
        <v>0</v>
      </c>
      <c r="C146" s="130"/>
      <c r="D146" s="141">
        <f t="shared" si="2"/>
        <v>0</v>
      </c>
    </row>
    <row r="147" spans="1:4" s="2" customFormat="1" ht="17.25" customHeight="1" hidden="1">
      <c r="A147" s="142" t="s">
        <v>143</v>
      </c>
      <c r="B147" s="130"/>
      <c r="C147" s="130"/>
      <c r="D147" s="141">
        <f t="shared" si="2"/>
        <v>0</v>
      </c>
    </row>
    <row r="148" spans="1:4" s="2" customFormat="1" ht="17.25" customHeight="1" hidden="1">
      <c r="A148" s="142" t="s">
        <v>144</v>
      </c>
      <c r="B148" s="130"/>
      <c r="C148" s="130"/>
      <c r="D148" s="141">
        <f t="shared" si="2"/>
        <v>0</v>
      </c>
    </row>
    <row r="149" spans="1:4" s="2" customFormat="1" ht="17.25" customHeight="1" hidden="1">
      <c r="A149" s="143" t="s">
        <v>249</v>
      </c>
      <c r="B149" s="130"/>
      <c r="C149" s="130"/>
      <c r="D149" s="141">
        <f t="shared" si="2"/>
        <v>0</v>
      </c>
    </row>
    <row r="150" spans="1:4" s="2" customFormat="1" ht="17.25" customHeight="1" hidden="1">
      <c r="A150" s="142" t="s">
        <v>250</v>
      </c>
      <c r="B150" s="130"/>
      <c r="C150" s="130"/>
      <c r="D150" s="141">
        <f t="shared" si="2"/>
        <v>0</v>
      </c>
    </row>
    <row r="151" spans="1:4" s="2" customFormat="1" ht="17.25" customHeight="1" hidden="1">
      <c r="A151" s="143" t="s">
        <v>251</v>
      </c>
      <c r="B151" s="130"/>
      <c r="C151" s="130"/>
      <c r="D151" s="141">
        <f t="shared" si="2"/>
        <v>0</v>
      </c>
    </row>
    <row r="152" spans="1:4" s="2" customFormat="1" ht="17.25" customHeight="1" hidden="1">
      <c r="A152" s="140" t="s">
        <v>252</v>
      </c>
      <c r="B152" s="130">
        <f>SUM(B153:B156)</f>
        <v>0</v>
      </c>
      <c r="C152" s="130"/>
      <c r="D152" s="141">
        <f t="shared" si="2"/>
        <v>0</v>
      </c>
    </row>
    <row r="153" spans="1:4" s="2" customFormat="1" ht="17.25" customHeight="1" hidden="1">
      <c r="A153" s="142" t="s">
        <v>143</v>
      </c>
      <c r="B153" s="130"/>
      <c r="C153" s="130"/>
      <c r="D153" s="141">
        <f t="shared" si="2"/>
        <v>0</v>
      </c>
    </row>
    <row r="154" spans="1:4" s="2" customFormat="1" ht="17.25" customHeight="1" hidden="1">
      <c r="A154" s="142" t="s">
        <v>144</v>
      </c>
      <c r="B154" s="130"/>
      <c r="C154" s="130"/>
      <c r="D154" s="141">
        <f t="shared" si="2"/>
        <v>0</v>
      </c>
    </row>
    <row r="155" spans="1:4" s="2" customFormat="1" ht="17.25" customHeight="1" hidden="1">
      <c r="A155" s="143" t="s">
        <v>253</v>
      </c>
      <c r="B155" s="130"/>
      <c r="C155" s="130"/>
      <c r="D155" s="141">
        <f t="shared" si="2"/>
        <v>0</v>
      </c>
    </row>
    <row r="156" spans="1:4" s="2" customFormat="1" ht="17.25" customHeight="1" hidden="1">
      <c r="A156" s="143" t="s">
        <v>254</v>
      </c>
      <c r="B156" s="130"/>
      <c r="C156" s="130"/>
      <c r="D156" s="141">
        <f t="shared" si="2"/>
        <v>0</v>
      </c>
    </row>
    <row r="157" spans="1:4" s="2" customFormat="1" ht="17.25" customHeight="1">
      <c r="A157" s="142" t="s">
        <v>255</v>
      </c>
      <c r="B157" s="130">
        <f>SUM(B158:B163)</f>
        <v>0</v>
      </c>
      <c r="C157" s="130">
        <f>SUM(C158:C163)</f>
        <v>12</v>
      </c>
      <c r="D157" s="141">
        <f t="shared" si="2"/>
        <v>100</v>
      </c>
    </row>
    <row r="158" spans="1:4" s="2" customFormat="1" ht="17.25" customHeight="1" hidden="1">
      <c r="A158" s="140" t="s">
        <v>256</v>
      </c>
      <c r="B158" s="130"/>
      <c r="C158" s="130"/>
      <c r="D158" s="141">
        <f t="shared" si="2"/>
        <v>0</v>
      </c>
    </row>
    <row r="159" spans="1:4" s="2" customFormat="1" ht="17.25" customHeight="1" hidden="1">
      <c r="A159" s="142" t="s">
        <v>257</v>
      </c>
      <c r="B159" s="130"/>
      <c r="C159" s="130"/>
      <c r="D159" s="141">
        <f t="shared" si="2"/>
        <v>0</v>
      </c>
    </row>
    <row r="160" spans="1:4" s="2" customFormat="1" ht="17.25" customHeight="1" hidden="1">
      <c r="A160" s="142" t="s">
        <v>258</v>
      </c>
      <c r="B160" s="130"/>
      <c r="C160" s="130"/>
      <c r="D160" s="141">
        <f t="shared" si="2"/>
        <v>0</v>
      </c>
    </row>
    <row r="161" spans="1:4" s="2" customFormat="1" ht="17.25" customHeight="1" hidden="1">
      <c r="A161" s="142" t="s">
        <v>259</v>
      </c>
      <c r="B161" s="130"/>
      <c r="C161" s="130"/>
      <c r="D161" s="141">
        <f t="shared" si="2"/>
        <v>0</v>
      </c>
    </row>
    <row r="162" spans="1:4" s="2" customFormat="1" ht="17.25" customHeight="1" hidden="1">
      <c r="A162" s="142" t="s">
        <v>260</v>
      </c>
      <c r="B162" s="130"/>
      <c r="C162" s="130"/>
      <c r="D162" s="141">
        <f t="shared" si="2"/>
        <v>0</v>
      </c>
    </row>
    <row r="163" spans="1:4" s="2" customFormat="1" ht="17.25" customHeight="1">
      <c r="A163" s="142" t="s">
        <v>261</v>
      </c>
      <c r="B163" s="130"/>
      <c r="C163" s="130">
        <v>12</v>
      </c>
      <c r="D163" s="141">
        <f t="shared" si="2"/>
        <v>100</v>
      </c>
    </row>
    <row r="164" spans="1:4" s="2" customFormat="1" ht="17.25" customHeight="1">
      <c r="A164" s="143" t="s">
        <v>262</v>
      </c>
      <c r="B164" s="130">
        <v>1500</v>
      </c>
      <c r="C164" s="130">
        <v>570</v>
      </c>
      <c r="D164" s="141">
        <f t="shared" si="2"/>
        <v>-163.2</v>
      </c>
    </row>
    <row r="165" spans="1:4" s="2" customFormat="1" ht="17.25" customHeight="1">
      <c r="A165" s="140" t="s">
        <v>263</v>
      </c>
      <c r="B165" s="130">
        <f>SUM(B166,B170,B177,B182,B186,B188,B195,B184)</f>
        <v>6500</v>
      </c>
      <c r="C165" s="130">
        <f>SUM(C166,C170,C177,C182,C186,C188,C195,C184)</f>
        <v>4566</v>
      </c>
      <c r="D165" s="141">
        <f t="shared" si="2"/>
        <v>-42.4</v>
      </c>
    </row>
    <row r="166" spans="1:4" s="2" customFormat="1" ht="17.25" customHeight="1">
      <c r="A166" s="143" t="s">
        <v>264</v>
      </c>
      <c r="B166" s="130">
        <f>SUM(B167:B169)</f>
        <v>0</v>
      </c>
      <c r="C166" s="130">
        <v>12</v>
      </c>
      <c r="D166" s="141">
        <f t="shared" si="2"/>
        <v>100</v>
      </c>
    </row>
    <row r="167" spans="1:4" s="2" customFormat="1" ht="17.25" customHeight="1" hidden="1">
      <c r="A167" s="142" t="s">
        <v>143</v>
      </c>
      <c r="B167" s="130"/>
      <c r="C167" s="130"/>
      <c r="D167" s="141">
        <f t="shared" si="2"/>
        <v>0</v>
      </c>
    </row>
    <row r="168" spans="1:4" s="2" customFormat="1" ht="17.25" customHeight="1" hidden="1">
      <c r="A168" s="143" t="s">
        <v>144</v>
      </c>
      <c r="B168" s="130"/>
      <c r="C168" s="130"/>
      <c r="D168" s="141">
        <f t="shared" si="2"/>
        <v>0</v>
      </c>
    </row>
    <row r="169" spans="1:4" s="2" customFormat="1" ht="17.25" customHeight="1" hidden="1">
      <c r="A169" s="143" t="s">
        <v>265</v>
      </c>
      <c r="B169" s="130"/>
      <c r="C169" s="130"/>
      <c r="D169" s="141">
        <f t="shared" si="2"/>
        <v>0</v>
      </c>
    </row>
    <row r="170" spans="1:4" s="2" customFormat="1" ht="17.25" customHeight="1">
      <c r="A170" s="142" t="s">
        <v>266</v>
      </c>
      <c r="B170" s="130">
        <f>SUM(B171:B176)</f>
        <v>6000</v>
      </c>
      <c r="C170" s="130">
        <f>SUM(C171:C176)</f>
        <v>4554</v>
      </c>
      <c r="D170" s="141">
        <f t="shared" si="2"/>
        <v>-31.8</v>
      </c>
    </row>
    <row r="171" spans="1:4" s="2" customFormat="1" ht="17.25" customHeight="1">
      <c r="A171" s="142" t="s">
        <v>267</v>
      </c>
      <c r="B171" s="130">
        <v>1000</v>
      </c>
      <c r="C171" s="130">
        <v>170</v>
      </c>
      <c r="D171" s="141">
        <f t="shared" si="2"/>
        <v>-488.2</v>
      </c>
    </row>
    <row r="172" spans="1:4" s="2" customFormat="1" ht="17.25" customHeight="1">
      <c r="A172" s="142" t="s">
        <v>268</v>
      </c>
      <c r="B172" s="130">
        <v>5000</v>
      </c>
      <c r="C172" s="130">
        <v>4384</v>
      </c>
      <c r="D172" s="141">
        <f t="shared" si="2"/>
        <v>-14.1</v>
      </c>
    </row>
    <row r="173" spans="1:4" s="2" customFormat="1" ht="17.25" customHeight="1">
      <c r="A173" s="143" t="s">
        <v>269</v>
      </c>
      <c r="B173" s="130"/>
      <c r="C173" s="130"/>
      <c r="D173" s="141">
        <f t="shared" si="2"/>
        <v>0</v>
      </c>
    </row>
    <row r="174" spans="1:4" s="2" customFormat="1" ht="17.25" customHeight="1" hidden="1">
      <c r="A174" s="143" t="s">
        <v>270</v>
      </c>
      <c r="B174" s="130"/>
      <c r="C174" s="130"/>
      <c r="D174" s="141">
        <f t="shared" si="2"/>
        <v>0</v>
      </c>
    </row>
    <row r="175" spans="1:4" s="2" customFormat="1" ht="17.25" customHeight="1" hidden="1">
      <c r="A175" s="142" t="s">
        <v>271</v>
      </c>
      <c r="B175" s="130"/>
      <c r="C175" s="130"/>
      <c r="D175" s="141">
        <f t="shared" si="2"/>
        <v>0</v>
      </c>
    </row>
    <row r="176" spans="1:4" s="2" customFormat="1" ht="17.25" customHeight="1" hidden="1">
      <c r="A176" s="142" t="s">
        <v>272</v>
      </c>
      <c r="B176" s="130"/>
      <c r="C176" s="130"/>
      <c r="D176" s="141">
        <f t="shared" si="2"/>
        <v>0</v>
      </c>
    </row>
    <row r="177" spans="1:4" s="2" customFormat="1" ht="17.25" customHeight="1" hidden="1">
      <c r="A177" s="142" t="s">
        <v>273</v>
      </c>
      <c r="B177" s="130">
        <f>SUM(B178:B181)</f>
        <v>0</v>
      </c>
      <c r="C177" s="130"/>
      <c r="D177" s="141">
        <f t="shared" si="2"/>
        <v>0</v>
      </c>
    </row>
    <row r="178" spans="1:4" s="2" customFormat="1" ht="17.25" customHeight="1" hidden="1">
      <c r="A178" s="142" t="s">
        <v>274</v>
      </c>
      <c r="B178" s="130"/>
      <c r="C178" s="130"/>
      <c r="D178" s="141">
        <f t="shared" si="2"/>
        <v>0</v>
      </c>
    </row>
    <row r="179" spans="1:4" s="2" customFormat="1" ht="17.25" customHeight="1" hidden="1">
      <c r="A179" s="142" t="s">
        <v>275</v>
      </c>
      <c r="B179" s="130"/>
      <c r="C179" s="130"/>
      <c r="D179" s="141">
        <f t="shared" si="2"/>
        <v>0</v>
      </c>
    </row>
    <row r="180" spans="1:4" s="2" customFormat="1" ht="17.25" customHeight="1" hidden="1">
      <c r="A180" s="142" t="s">
        <v>276</v>
      </c>
      <c r="B180" s="130"/>
      <c r="C180" s="130"/>
      <c r="D180" s="141">
        <f t="shared" si="2"/>
        <v>0</v>
      </c>
    </row>
    <row r="181" spans="1:4" s="2" customFormat="1" ht="17.25" customHeight="1" hidden="1">
      <c r="A181" s="143" t="s">
        <v>277</v>
      </c>
      <c r="B181" s="130"/>
      <c r="C181" s="130"/>
      <c r="D181" s="141">
        <f t="shared" si="2"/>
        <v>0</v>
      </c>
    </row>
    <row r="182" spans="1:4" s="2" customFormat="1" ht="17.25" customHeight="1" hidden="1">
      <c r="A182" s="140" t="s">
        <v>278</v>
      </c>
      <c r="B182" s="130">
        <f aca="true" t="shared" si="3" ref="B182:B186">SUM(B183)</f>
        <v>0</v>
      </c>
      <c r="C182" s="130"/>
      <c r="D182" s="141">
        <f t="shared" si="2"/>
        <v>0</v>
      </c>
    </row>
    <row r="183" spans="1:4" s="2" customFormat="1" ht="17.25" customHeight="1" hidden="1">
      <c r="A183" s="143" t="s">
        <v>279</v>
      </c>
      <c r="B183" s="130"/>
      <c r="C183" s="130"/>
      <c r="D183" s="141">
        <f t="shared" si="2"/>
        <v>0</v>
      </c>
    </row>
    <row r="184" spans="1:4" s="2" customFormat="1" ht="17.25" customHeight="1" hidden="1">
      <c r="A184" s="142" t="s">
        <v>280</v>
      </c>
      <c r="B184" s="130">
        <f t="shared" si="3"/>
        <v>0</v>
      </c>
      <c r="C184" s="130"/>
      <c r="D184" s="141">
        <f t="shared" si="2"/>
        <v>0</v>
      </c>
    </row>
    <row r="185" spans="1:4" s="2" customFormat="1" ht="17.25" customHeight="1" hidden="1">
      <c r="A185" s="142" t="s">
        <v>281</v>
      </c>
      <c r="B185" s="130"/>
      <c r="C185" s="130"/>
      <c r="D185" s="141">
        <f t="shared" si="2"/>
        <v>0</v>
      </c>
    </row>
    <row r="186" spans="1:4" s="2" customFormat="1" ht="17.25" customHeight="1" hidden="1">
      <c r="A186" s="143" t="s">
        <v>282</v>
      </c>
      <c r="B186" s="130">
        <f t="shared" si="3"/>
        <v>0</v>
      </c>
      <c r="C186" s="130"/>
      <c r="D186" s="141">
        <f t="shared" si="2"/>
        <v>0</v>
      </c>
    </row>
    <row r="187" spans="1:4" s="2" customFormat="1" ht="17.25" customHeight="1" hidden="1">
      <c r="A187" s="143" t="s">
        <v>283</v>
      </c>
      <c r="B187" s="130"/>
      <c r="C187" s="130"/>
      <c r="D187" s="141">
        <f t="shared" si="2"/>
        <v>0</v>
      </c>
    </row>
    <row r="188" spans="1:4" s="2" customFormat="1" ht="17.25" customHeight="1" hidden="1">
      <c r="A188" s="142" t="s">
        <v>284</v>
      </c>
      <c r="B188" s="130">
        <f>SUM(B189:B194)</f>
        <v>0</v>
      </c>
      <c r="C188" s="130">
        <f>C189+C190</f>
        <v>0</v>
      </c>
      <c r="D188" s="141">
        <f t="shared" si="2"/>
        <v>0</v>
      </c>
    </row>
    <row r="189" spans="1:4" s="2" customFormat="1" ht="17.25" customHeight="1" hidden="1">
      <c r="A189" s="143" t="s">
        <v>285</v>
      </c>
      <c r="B189" s="130"/>
      <c r="C189" s="130"/>
      <c r="D189" s="141">
        <f t="shared" si="2"/>
        <v>0</v>
      </c>
    </row>
    <row r="190" spans="1:4" s="2" customFormat="1" ht="17.25" customHeight="1" hidden="1">
      <c r="A190" s="143" t="s">
        <v>286</v>
      </c>
      <c r="B190" s="130"/>
      <c r="C190" s="130"/>
      <c r="D190" s="141">
        <f t="shared" si="2"/>
        <v>0</v>
      </c>
    </row>
    <row r="191" spans="1:4" s="2" customFormat="1" ht="17.25" customHeight="1" hidden="1">
      <c r="A191" s="143" t="s">
        <v>287</v>
      </c>
      <c r="B191" s="130"/>
      <c r="C191" s="130"/>
      <c r="D191" s="141">
        <f t="shared" si="2"/>
        <v>0</v>
      </c>
    </row>
    <row r="192" spans="1:4" s="2" customFormat="1" ht="17.25" customHeight="1" hidden="1">
      <c r="A192" s="140" t="s">
        <v>288</v>
      </c>
      <c r="B192" s="130"/>
      <c r="C192" s="130"/>
      <c r="D192" s="141">
        <f t="shared" si="2"/>
        <v>0</v>
      </c>
    </row>
    <row r="193" spans="1:4" s="2" customFormat="1" ht="17.25" customHeight="1" hidden="1">
      <c r="A193" s="142" t="s">
        <v>289</v>
      </c>
      <c r="B193" s="130"/>
      <c r="C193" s="130"/>
      <c r="D193" s="141">
        <f t="shared" si="2"/>
        <v>0</v>
      </c>
    </row>
    <row r="194" spans="1:4" s="2" customFormat="1" ht="17.25" customHeight="1" hidden="1">
      <c r="A194" s="142" t="s">
        <v>290</v>
      </c>
      <c r="B194" s="130"/>
      <c r="C194" s="130"/>
      <c r="D194" s="141">
        <f t="shared" si="2"/>
        <v>0</v>
      </c>
    </row>
    <row r="195" spans="1:4" s="2" customFormat="1" ht="17.25" customHeight="1">
      <c r="A195" s="142" t="s">
        <v>291</v>
      </c>
      <c r="B195" s="130">
        <v>500</v>
      </c>
      <c r="C195" s="130"/>
      <c r="D195" s="141">
        <f t="shared" si="2"/>
        <v>0</v>
      </c>
    </row>
    <row r="196" spans="1:4" s="2" customFormat="1" ht="17.25" customHeight="1">
      <c r="A196" s="140" t="s">
        <v>292</v>
      </c>
      <c r="B196" s="130">
        <f>SUM(B197,B203,B207,B220,B200,B214,B216,B212,B218)</f>
        <v>10</v>
      </c>
      <c r="C196" s="130">
        <f>SUM(C197,C203,C207,C220,C200,C214,C216,C212,C218)</f>
        <v>0</v>
      </c>
      <c r="D196" s="141">
        <f t="shared" si="2"/>
        <v>0</v>
      </c>
    </row>
    <row r="197" spans="1:4" s="2" customFormat="1" ht="17.25" customHeight="1" hidden="1">
      <c r="A197" s="143" t="s">
        <v>293</v>
      </c>
      <c r="B197" s="130">
        <f>SUM(B198:B199)</f>
        <v>0</v>
      </c>
      <c r="C197" s="130"/>
      <c r="D197" s="141">
        <f t="shared" si="2"/>
        <v>0</v>
      </c>
    </row>
    <row r="198" spans="1:4" s="2" customFormat="1" ht="17.25" customHeight="1" hidden="1">
      <c r="A198" s="142" t="s">
        <v>143</v>
      </c>
      <c r="B198" s="130"/>
      <c r="C198" s="130"/>
      <c r="D198" s="141">
        <f aca="true" t="shared" si="4" ref="D198:D261">IF(C198=0,0,(C198-B198)/C198*100)</f>
        <v>0</v>
      </c>
    </row>
    <row r="199" spans="1:4" s="2" customFormat="1" ht="17.25" customHeight="1" hidden="1">
      <c r="A199" s="143" t="s">
        <v>294</v>
      </c>
      <c r="B199" s="130"/>
      <c r="C199" s="130"/>
      <c r="D199" s="141">
        <f t="shared" si="4"/>
        <v>0</v>
      </c>
    </row>
    <row r="200" spans="1:4" s="2" customFormat="1" ht="17.25" customHeight="1" hidden="1">
      <c r="A200" s="143" t="s">
        <v>295</v>
      </c>
      <c r="B200" s="130">
        <f>SUM(B201:B202)</f>
        <v>0</v>
      </c>
      <c r="C200" s="130"/>
      <c r="D200" s="141">
        <f t="shared" si="4"/>
        <v>0</v>
      </c>
    </row>
    <row r="201" spans="1:4" s="2" customFormat="1" ht="17.25" customHeight="1" hidden="1">
      <c r="A201" s="143" t="s">
        <v>296</v>
      </c>
      <c r="B201" s="130"/>
      <c r="C201" s="130"/>
      <c r="D201" s="141">
        <f t="shared" si="4"/>
        <v>0</v>
      </c>
    </row>
    <row r="202" spans="1:4" s="2" customFormat="1" ht="17.25" customHeight="1" hidden="1">
      <c r="A202" s="143" t="s">
        <v>297</v>
      </c>
      <c r="B202" s="130"/>
      <c r="C202" s="130"/>
      <c r="D202" s="141">
        <f t="shared" si="4"/>
        <v>0</v>
      </c>
    </row>
    <row r="203" spans="1:4" s="2" customFormat="1" ht="17.25" customHeight="1" hidden="1">
      <c r="A203" s="143" t="s">
        <v>298</v>
      </c>
      <c r="B203" s="130">
        <f>SUM(B204:B206)</f>
        <v>0</v>
      </c>
      <c r="C203" s="130"/>
      <c r="D203" s="141">
        <f t="shared" si="4"/>
        <v>0</v>
      </c>
    </row>
    <row r="204" spans="1:4" s="2" customFormat="1" ht="17.25" customHeight="1" hidden="1">
      <c r="A204" s="143" t="s">
        <v>299</v>
      </c>
      <c r="B204" s="130"/>
      <c r="C204" s="130"/>
      <c r="D204" s="141">
        <f t="shared" si="4"/>
        <v>0</v>
      </c>
    </row>
    <row r="205" spans="1:4" s="2" customFormat="1" ht="17.25" customHeight="1" hidden="1">
      <c r="A205" s="143" t="s">
        <v>300</v>
      </c>
      <c r="B205" s="130"/>
      <c r="C205" s="130"/>
      <c r="D205" s="141">
        <f t="shared" si="4"/>
        <v>0</v>
      </c>
    </row>
    <row r="206" spans="1:4" s="2" customFormat="1" ht="17.25" customHeight="1" hidden="1">
      <c r="A206" s="143" t="s">
        <v>301</v>
      </c>
      <c r="B206" s="130"/>
      <c r="C206" s="130"/>
      <c r="D206" s="141">
        <f t="shared" si="4"/>
        <v>0</v>
      </c>
    </row>
    <row r="207" spans="1:4" s="2" customFormat="1" ht="17.25" customHeight="1" hidden="1">
      <c r="A207" s="143" t="s">
        <v>302</v>
      </c>
      <c r="B207" s="130">
        <f>SUM(B208:B211)</f>
        <v>0</v>
      </c>
      <c r="C207" s="130"/>
      <c r="D207" s="141">
        <f t="shared" si="4"/>
        <v>0</v>
      </c>
    </row>
    <row r="208" spans="1:4" s="2" customFormat="1" ht="17.25" customHeight="1" hidden="1">
      <c r="A208" s="143" t="s">
        <v>303</v>
      </c>
      <c r="B208" s="130"/>
      <c r="C208" s="130"/>
      <c r="D208" s="141">
        <f t="shared" si="4"/>
        <v>0</v>
      </c>
    </row>
    <row r="209" spans="1:4" s="2" customFormat="1" ht="17.25" customHeight="1" hidden="1">
      <c r="A209" s="142" t="s">
        <v>304</v>
      </c>
      <c r="B209" s="130"/>
      <c r="C209" s="130"/>
      <c r="D209" s="141">
        <f t="shared" si="4"/>
        <v>0</v>
      </c>
    </row>
    <row r="210" spans="1:4" s="2" customFormat="1" ht="17.25" customHeight="1" hidden="1">
      <c r="A210" s="142" t="s">
        <v>305</v>
      </c>
      <c r="B210" s="130"/>
      <c r="C210" s="130"/>
      <c r="D210" s="141">
        <f t="shared" si="4"/>
        <v>0</v>
      </c>
    </row>
    <row r="211" spans="1:4" s="2" customFormat="1" ht="17.25" customHeight="1" hidden="1">
      <c r="A211" s="142" t="s">
        <v>306</v>
      </c>
      <c r="B211" s="130"/>
      <c r="C211" s="130"/>
      <c r="D211" s="141">
        <f t="shared" si="4"/>
        <v>0</v>
      </c>
    </row>
    <row r="212" spans="1:4" s="2" customFormat="1" ht="17.25" customHeight="1" hidden="1">
      <c r="A212" s="142" t="s">
        <v>307</v>
      </c>
      <c r="B212" s="130">
        <f aca="true" t="shared" si="5" ref="B212:B216">SUM(B213)</f>
        <v>0</v>
      </c>
      <c r="C212" s="130"/>
      <c r="D212" s="141">
        <f t="shared" si="4"/>
        <v>0</v>
      </c>
    </row>
    <row r="213" spans="1:4" s="2" customFormat="1" ht="17.25" customHeight="1" hidden="1">
      <c r="A213" s="142" t="s">
        <v>308</v>
      </c>
      <c r="B213" s="130"/>
      <c r="C213" s="130"/>
      <c r="D213" s="141">
        <f t="shared" si="4"/>
        <v>0</v>
      </c>
    </row>
    <row r="214" spans="1:4" s="2" customFormat="1" ht="17.25" customHeight="1" hidden="1">
      <c r="A214" s="142" t="s">
        <v>309</v>
      </c>
      <c r="B214" s="130">
        <f t="shared" si="5"/>
        <v>0</v>
      </c>
      <c r="C214" s="130"/>
      <c r="D214" s="141">
        <f t="shared" si="4"/>
        <v>0</v>
      </c>
    </row>
    <row r="215" spans="1:4" s="2" customFormat="1" ht="17.25" customHeight="1" hidden="1">
      <c r="A215" s="142" t="s">
        <v>310</v>
      </c>
      <c r="B215" s="130"/>
      <c r="C215" s="130"/>
      <c r="D215" s="141">
        <f t="shared" si="4"/>
        <v>0</v>
      </c>
    </row>
    <row r="216" spans="1:4" s="2" customFormat="1" ht="17.25" customHeight="1" hidden="1">
      <c r="A216" s="142" t="s">
        <v>311</v>
      </c>
      <c r="B216" s="130">
        <f t="shared" si="5"/>
        <v>0</v>
      </c>
      <c r="C216" s="130"/>
      <c r="D216" s="141">
        <f t="shared" si="4"/>
        <v>0</v>
      </c>
    </row>
    <row r="217" spans="1:4" s="2" customFormat="1" ht="17.25" customHeight="1" hidden="1">
      <c r="A217" s="142" t="s">
        <v>312</v>
      </c>
      <c r="B217" s="130"/>
      <c r="C217" s="130"/>
      <c r="D217" s="141">
        <f t="shared" si="4"/>
        <v>0</v>
      </c>
    </row>
    <row r="218" spans="1:4" s="2" customFormat="1" ht="17.25" customHeight="1" hidden="1">
      <c r="A218" s="142" t="s">
        <v>313</v>
      </c>
      <c r="B218" s="130">
        <f>SUM(B219)</f>
        <v>0</v>
      </c>
      <c r="C218" s="130"/>
      <c r="D218" s="141">
        <f t="shared" si="4"/>
        <v>0</v>
      </c>
    </row>
    <row r="219" spans="1:4" s="2" customFormat="1" ht="17.25" customHeight="1" hidden="1">
      <c r="A219" s="142" t="s">
        <v>314</v>
      </c>
      <c r="B219" s="130"/>
      <c r="C219" s="130"/>
      <c r="D219" s="141">
        <f t="shared" si="4"/>
        <v>0</v>
      </c>
    </row>
    <row r="220" spans="1:4" s="2" customFormat="1" ht="17.25" customHeight="1">
      <c r="A220" s="142" t="s">
        <v>315</v>
      </c>
      <c r="B220" s="130">
        <f>B222</f>
        <v>10</v>
      </c>
      <c r="C220" s="130">
        <f>C222</f>
        <v>0</v>
      </c>
      <c r="D220" s="141">
        <f t="shared" si="4"/>
        <v>0</v>
      </c>
    </row>
    <row r="221" spans="1:4" s="2" customFormat="1" ht="17.25" customHeight="1" hidden="1">
      <c r="A221" s="142" t="s">
        <v>316</v>
      </c>
      <c r="B221" s="130"/>
      <c r="C221" s="130"/>
      <c r="D221" s="141">
        <f t="shared" si="4"/>
        <v>0</v>
      </c>
    </row>
    <row r="222" spans="1:4" s="2" customFormat="1" ht="17.25" customHeight="1">
      <c r="A222" s="143" t="s">
        <v>317</v>
      </c>
      <c r="B222" s="130">
        <v>10</v>
      </c>
      <c r="C222" s="130"/>
      <c r="D222" s="141">
        <f t="shared" si="4"/>
        <v>0</v>
      </c>
    </row>
    <row r="223" spans="1:4" s="2" customFormat="1" ht="17.25" customHeight="1">
      <c r="A223" s="140" t="s">
        <v>318</v>
      </c>
      <c r="B223" s="130">
        <f>SUM(B224,B234,B238,B243,B241)</f>
        <v>300</v>
      </c>
      <c r="C223" s="130">
        <f>SUM(C224,C234,C238,C243,C241)</f>
        <v>70</v>
      </c>
      <c r="D223" s="141">
        <f t="shared" si="4"/>
        <v>-328.6</v>
      </c>
    </row>
    <row r="224" spans="1:4" s="2" customFormat="1" ht="17.25" customHeight="1">
      <c r="A224" s="140" t="s">
        <v>319</v>
      </c>
      <c r="B224" s="130">
        <f>SUM(B225:B233)</f>
        <v>100</v>
      </c>
      <c r="C224" s="130">
        <f>SUM(C225:C233)</f>
        <v>5</v>
      </c>
      <c r="D224" s="141">
        <f t="shared" si="4"/>
        <v>-1900</v>
      </c>
    </row>
    <row r="225" spans="1:4" s="2" customFormat="1" ht="17.25" customHeight="1">
      <c r="A225" s="140" t="s">
        <v>143</v>
      </c>
      <c r="B225" s="130">
        <v>50</v>
      </c>
      <c r="C225" s="130"/>
      <c r="D225" s="141">
        <f t="shared" si="4"/>
        <v>0</v>
      </c>
    </row>
    <row r="226" spans="1:4" s="2" customFormat="1" ht="17.25" customHeight="1">
      <c r="A226" s="140" t="s">
        <v>144</v>
      </c>
      <c r="B226" s="130">
        <v>10</v>
      </c>
      <c r="C226" s="130">
        <v>2</v>
      </c>
      <c r="D226" s="141">
        <f t="shared" si="4"/>
        <v>-400</v>
      </c>
    </row>
    <row r="227" spans="1:4" s="2" customFormat="1" ht="17.25" customHeight="1" hidden="1">
      <c r="A227" s="140" t="s">
        <v>320</v>
      </c>
      <c r="B227" s="130"/>
      <c r="C227" s="130"/>
      <c r="D227" s="141">
        <f t="shared" si="4"/>
        <v>0</v>
      </c>
    </row>
    <row r="228" spans="1:4" s="2" customFormat="1" ht="17.25" customHeight="1" hidden="1">
      <c r="A228" s="140" t="s">
        <v>321</v>
      </c>
      <c r="B228" s="130"/>
      <c r="C228" s="130"/>
      <c r="D228" s="141">
        <f t="shared" si="4"/>
        <v>0</v>
      </c>
    </row>
    <row r="229" spans="1:4" s="2" customFormat="1" ht="17.25" customHeight="1" hidden="1">
      <c r="A229" s="140" t="s">
        <v>322</v>
      </c>
      <c r="B229" s="130"/>
      <c r="C229" s="130"/>
      <c r="D229" s="141">
        <f t="shared" si="4"/>
        <v>0</v>
      </c>
    </row>
    <row r="230" spans="1:4" s="2" customFormat="1" ht="17.25" customHeight="1" hidden="1">
      <c r="A230" s="140" t="s">
        <v>323</v>
      </c>
      <c r="B230" s="130"/>
      <c r="C230" s="130"/>
      <c r="D230" s="141">
        <f t="shared" si="4"/>
        <v>0</v>
      </c>
    </row>
    <row r="231" spans="1:4" s="2" customFormat="1" ht="17.25" customHeight="1" hidden="1">
      <c r="A231" s="140" t="s">
        <v>324</v>
      </c>
      <c r="B231" s="130"/>
      <c r="C231" s="130"/>
      <c r="D231" s="141">
        <f t="shared" si="4"/>
        <v>0</v>
      </c>
    </row>
    <row r="232" spans="1:4" s="2" customFormat="1" ht="17.25" customHeight="1" hidden="1">
      <c r="A232" s="140" t="s">
        <v>325</v>
      </c>
      <c r="B232" s="130"/>
      <c r="C232" s="130"/>
      <c r="D232" s="141">
        <f t="shared" si="4"/>
        <v>0</v>
      </c>
    </row>
    <row r="233" spans="1:4" s="2" customFormat="1" ht="17.25" customHeight="1">
      <c r="A233" s="140" t="s">
        <v>326</v>
      </c>
      <c r="B233" s="130">
        <v>40</v>
      </c>
      <c r="C233" s="130">
        <v>3</v>
      </c>
      <c r="D233" s="141">
        <f t="shared" si="4"/>
        <v>-1233.3</v>
      </c>
    </row>
    <row r="234" spans="1:4" s="2" customFormat="1" ht="17.25" customHeight="1" hidden="1">
      <c r="A234" s="140" t="s">
        <v>327</v>
      </c>
      <c r="B234" s="130">
        <f>SUM(B235:B237)</f>
        <v>0</v>
      </c>
      <c r="C234" s="130"/>
      <c r="D234" s="141">
        <f t="shared" si="4"/>
        <v>0</v>
      </c>
    </row>
    <row r="235" spans="1:4" s="2" customFormat="1" ht="17.25" customHeight="1" hidden="1">
      <c r="A235" s="140" t="s">
        <v>328</v>
      </c>
      <c r="B235" s="130"/>
      <c r="C235" s="130"/>
      <c r="D235" s="141">
        <f t="shared" si="4"/>
        <v>0</v>
      </c>
    </row>
    <row r="236" spans="1:4" s="2" customFormat="1" ht="17.25" customHeight="1" hidden="1">
      <c r="A236" s="140" t="s">
        <v>329</v>
      </c>
      <c r="B236" s="130"/>
      <c r="C236" s="130"/>
      <c r="D236" s="141">
        <f t="shared" si="4"/>
        <v>0</v>
      </c>
    </row>
    <row r="237" spans="1:4" s="2" customFormat="1" ht="17.25" customHeight="1" hidden="1">
      <c r="A237" s="140" t="s">
        <v>330</v>
      </c>
      <c r="B237" s="130"/>
      <c r="C237" s="130"/>
      <c r="D237" s="141">
        <f t="shared" si="4"/>
        <v>0</v>
      </c>
    </row>
    <row r="238" spans="1:4" s="2" customFormat="1" ht="17.25" customHeight="1">
      <c r="A238" s="140" t="s">
        <v>331</v>
      </c>
      <c r="B238" s="130">
        <f>SUM(B239:B240)</f>
        <v>50</v>
      </c>
      <c r="C238" s="130">
        <f>SUM(C239:C240)</f>
        <v>0</v>
      </c>
      <c r="D238" s="141">
        <f t="shared" si="4"/>
        <v>0</v>
      </c>
    </row>
    <row r="239" spans="1:4" s="2" customFormat="1" ht="17.25" customHeight="1" hidden="1">
      <c r="A239" s="140" t="s">
        <v>332</v>
      </c>
      <c r="B239" s="130"/>
      <c r="C239" s="130"/>
      <c r="D239" s="141">
        <f t="shared" si="4"/>
        <v>0</v>
      </c>
    </row>
    <row r="240" spans="1:4" s="2" customFormat="1" ht="17.25" customHeight="1">
      <c r="A240" s="140" t="s">
        <v>333</v>
      </c>
      <c r="B240" s="130">
        <v>50</v>
      </c>
      <c r="C240" s="130"/>
      <c r="D240" s="141">
        <f t="shared" si="4"/>
        <v>0</v>
      </c>
    </row>
    <row r="241" spans="1:4" s="2" customFormat="1" ht="17.25" customHeight="1" hidden="1">
      <c r="A241" s="140" t="s">
        <v>334</v>
      </c>
      <c r="B241" s="130">
        <f>SUM(B242)</f>
        <v>0</v>
      </c>
      <c r="C241" s="130"/>
      <c r="D241" s="141">
        <f t="shared" si="4"/>
        <v>0</v>
      </c>
    </row>
    <row r="242" spans="1:4" s="2" customFormat="1" ht="17.25" customHeight="1" hidden="1">
      <c r="A242" s="140" t="s">
        <v>335</v>
      </c>
      <c r="B242" s="130"/>
      <c r="C242" s="130"/>
      <c r="D242" s="141">
        <f t="shared" si="4"/>
        <v>0</v>
      </c>
    </row>
    <row r="243" spans="1:4" s="2" customFormat="1" ht="17.25" customHeight="1">
      <c r="A243" s="140" t="s">
        <v>336</v>
      </c>
      <c r="B243" s="130">
        <f>SUM(B244:B245)</f>
        <v>150</v>
      </c>
      <c r="C243" s="130">
        <f>SUM(C244:C245)</f>
        <v>65</v>
      </c>
      <c r="D243" s="141">
        <f t="shared" si="4"/>
        <v>-130.8</v>
      </c>
    </row>
    <row r="244" spans="1:4" s="2" customFormat="1" ht="17.25" customHeight="1" hidden="1">
      <c r="A244" s="140" t="s">
        <v>337</v>
      </c>
      <c r="B244" s="130"/>
      <c r="C244" s="130"/>
      <c r="D244" s="141">
        <f t="shared" si="4"/>
        <v>0</v>
      </c>
    </row>
    <row r="245" spans="1:4" s="2" customFormat="1" ht="17.25" customHeight="1">
      <c r="A245" s="140" t="s">
        <v>338</v>
      </c>
      <c r="B245" s="130">
        <v>150</v>
      </c>
      <c r="C245" s="130">
        <v>65</v>
      </c>
      <c r="D245" s="141">
        <f t="shared" si="4"/>
        <v>-130.8</v>
      </c>
    </row>
    <row r="246" spans="1:4" s="2" customFormat="1" ht="17.25" customHeight="1">
      <c r="A246" s="140" t="s">
        <v>339</v>
      </c>
      <c r="B246" s="130">
        <f>SUM(B247,B255,,B262,B268,B270,B277,B284,B291,B297,B305,B308,B312,B322,B317,B314,B320)</f>
        <v>1200</v>
      </c>
      <c r="C246" s="130">
        <f>SUM(C247,C255,,C262,C268,C270,C277,C284,C291,C297,C305,C308,C312,C322,C317,C314,C320)</f>
        <v>2541</v>
      </c>
      <c r="D246" s="141">
        <f t="shared" si="4"/>
        <v>52.8</v>
      </c>
    </row>
    <row r="247" spans="1:4" s="2" customFormat="1" ht="17.25" customHeight="1">
      <c r="A247" s="140" t="s">
        <v>340</v>
      </c>
      <c r="B247" s="130">
        <f>SUM(B248:B254)</f>
        <v>150</v>
      </c>
      <c r="C247" s="130">
        <f>SUM(C248:C254)</f>
        <v>0</v>
      </c>
      <c r="D247" s="141">
        <f t="shared" si="4"/>
        <v>0</v>
      </c>
    </row>
    <row r="248" spans="1:4" s="2" customFormat="1" ht="17.25" customHeight="1">
      <c r="A248" s="140" t="s">
        <v>143</v>
      </c>
      <c r="B248" s="130">
        <v>100</v>
      </c>
      <c r="C248" s="130"/>
      <c r="D248" s="141">
        <f t="shared" si="4"/>
        <v>0</v>
      </c>
    </row>
    <row r="249" spans="1:4" s="2" customFormat="1" ht="17.25" customHeight="1" hidden="1">
      <c r="A249" s="140" t="s">
        <v>144</v>
      </c>
      <c r="B249" s="130"/>
      <c r="C249" s="130"/>
      <c r="D249" s="141">
        <f t="shared" si="4"/>
        <v>0</v>
      </c>
    </row>
    <row r="250" spans="1:4" s="2" customFormat="1" ht="17.25" customHeight="1" hidden="1">
      <c r="A250" s="140" t="s">
        <v>341</v>
      </c>
      <c r="B250" s="130"/>
      <c r="C250" s="130"/>
      <c r="D250" s="141">
        <f t="shared" si="4"/>
        <v>0</v>
      </c>
    </row>
    <row r="251" spans="1:4" s="2" customFormat="1" ht="17.25" customHeight="1" hidden="1">
      <c r="A251" s="140" t="s">
        <v>342</v>
      </c>
      <c r="B251" s="130"/>
      <c r="C251" s="130"/>
      <c r="D251" s="141">
        <f t="shared" si="4"/>
        <v>0</v>
      </c>
    </row>
    <row r="252" spans="1:4" s="2" customFormat="1" ht="17.25" customHeight="1" hidden="1">
      <c r="A252" s="140" t="s">
        <v>343</v>
      </c>
      <c r="B252" s="130"/>
      <c r="C252" s="130"/>
      <c r="D252" s="141">
        <f t="shared" si="4"/>
        <v>0</v>
      </c>
    </row>
    <row r="253" spans="1:4" s="2" customFormat="1" ht="17.25" customHeight="1" hidden="1">
      <c r="A253" s="140" t="s">
        <v>344</v>
      </c>
      <c r="B253" s="130"/>
      <c r="C253" s="130"/>
      <c r="D253" s="141">
        <f t="shared" si="4"/>
        <v>0</v>
      </c>
    </row>
    <row r="254" spans="1:4" s="2" customFormat="1" ht="17.25" customHeight="1">
      <c r="A254" s="140" t="s">
        <v>345</v>
      </c>
      <c r="B254" s="130">
        <v>50</v>
      </c>
      <c r="C254" s="130"/>
      <c r="D254" s="141">
        <f t="shared" si="4"/>
        <v>0</v>
      </c>
    </row>
    <row r="255" spans="1:4" s="2" customFormat="1" ht="17.25" customHeight="1">
      <c r="A255" s="140" t="s">
        <v>346</v>
      </c>
      <c r="B255" s="130">
        <f>SUM(B256:B261)</f>
        <v>200</v>
      </c>
      <c r="C255" s="130">
        <f>SUM(C256:C261)</f>
        <v>110</v>
      </c>
      <c r="D255" s="141">
        <f t="shared" si="4"/>
        <v>-81.8</v>
      </c>
    </row>
    <row r="256" spans="1:4" s="2" customFormat="1" ht="17.25" customHeight="1">
      <c r="A256" s="140" t="s">
        <v>143</v>
      </c>
      <c r="B256" s="130">
        <v>100</v>
      </c>
      <c r="C256" s="130"/>
      <c r="D256" s="141">
        <f t="shared" si="4"/>
        <v>0</v>
      </c>
    </row>
    <row r="257" spans="1:4" s="2" customFormat="1" ht="17.25" customHeight="1">
      <c r="A257" s="140" t="s">
        <v>144</v>
      </c>
      <c r="B257" s="130">
        <v>50</v>
      </c>
      <c r="C257" s="130">
        <v>17</v>
      </c>
      <c r="D257" s="141">
        <f t="shared" si="4"/>
        <v>-194.1</v>
      </c>
    </row>
    <row r="258" spans="1:4" s="2" customFormat="1" ht="17.25" customHeight="1" hidden="1">
      <c r="A258" s="140" t="s">
        <v>347</v>
      </c>
      <c r="B258" s="130"/>
      <c r="C258" s="130"/>
      <c r="D258" s="141">
        <f t="shared" si="4"/>
        <v>0</v>
      </c>
    </row>
    <row r="259" spans="1:4" s="2" customFormat="1" ht="17.25" customHeight="1" hidden="1">
      <c r="A259" s="140" t="s">
        <v>348</v>
      </c>
      <c r="B259" s="130"/>
      <c r="C259" s="130"/>
      <c r="D259" s="141">
        <f t="shared" si="4"/>
        <v>0</v>
      </c>
    </row>
    <row r="260" spans="1:4" s="2" customFormat="1" ht="17.25" customHeight="1" hidden="1">
      <c r="A260" s="140" t="s">
        <v>349</v>
      </c>
      <c r="B260" s="130"/>
      <c r="C260" s="130"/>
      <c r="D260" s="141">
        <f t="shared" si="4"/>
        <v>0</v>
      </c>
    </row>
    <row r="261" spans="1:4" s="2" customFormat="1" ht="17.25" customHeight="1">
      <c r="A261" s="140" t="s">
        <v>350</v>
      </c>
      <c r="B261" s="130">
        <v>50</v>
      </c>
      <c r="C261" s="130">
        <v>93</v>
      </c>
      <c r="D261" s="141">
        <f t="shared" si="4"/>
        <v>46.2</v>
      </c>
    </row>
    <row r="262" spans="1:4" s="2" customFormat="1" ht="17.25" customHeight="1">
      <c r="A262" s="140" t="s">
        <v>351</v>
      </c>
      <c r="B262" s="130">
        <f>SUM(B263:B267)</f>
        <v>0</v>
      </c>
      <c r="C262" s="130">
        <f>SUM(C263:C267)</f>
        <v>0</v>
      </c>
      <c r="D262" s="141">
        <f aca="true" t="shared" si="6" ref="D262:D325">IF(C262=0,0,(C262-B262)/C262*100)</f>
        <v>0</v>
      </c>
    </row>
    <row r="263" spans="1:4" s="2" customFormat="1" ht="17.25" customHeight="1">
      <c r="A263" s="140" t="s">
        <v>352</v>
      </c>
      <c r="B263" s="130">
        <v>0</v>
      </c>
      <c r="C263" s="130"/>
      <c r="D263" s="141">
        <f t="shared" si="6"/>
        <v>0</v>
      </c>
    </row>
    <row r="264" spans="1:4" s="2" customFormat="1" ht="17.25" customHeight="1">
      <c r="A264" s="140" t="s">
        <v>353</v>
      </c>
      <c r="B264" s="130">
        <v>0</v>
      </c>
      <c r="C264" s="130"/>
      <c r="D264" s="141">
        <f t="shared" si="6"/>
        <v>0</v>
      </c>
    </row>
    <row r="265" spans="1:4" s="2" customFormat="1" ht="21.75" customHeight="1" hidden="1">
      <c r="A265" s="140" t="s">
        <v>354</v>
      </c>
      <c r="B265" s="130"/>
      <c r="C265" s="130"/>
      <c r="D265" s="141">
        <f t="shared" si="6"/>
        <v>0</v>
      </c>
    </row>
    <row r="266" spans="1:4" s="2" customFormat="1" ht="17.25" customHeight="1" hidden="1">
      <c r="A266" s="140" t="s">
        <v>355</v>
      </c>
      <c r="B266" s="130"/>
      <c r="C266" s="130"/>
      <c r="D266" s="141">
        <f t="shared" si="6"/>
        <v>0</v>
      </c>
    </row>
    <row r="267" spans="1:4" s="2" customFormat="1" ht="17.25" customHeight="1">
      <c r="A267" s="140" t="s">
        <v>356</v>
      </c>
      <c r="B267" s="130">
        <v>0</v>
      </c>
      <c r="C267" s="130"/>
      <c r="D267" s="141">
        <f t="shared" si="6"/>
        <v>0</v>
      </c>
    </row>
    <row r="268" spans="1:4" s="2" customFormat="1" ht="17.25" customHeight="1" hidden="1">
      <c r="A268" s="140" t="s">
        <v>357</v>
      </c>
      <c r="B268" s="130">
        <f>SUM(B269)</f>
        <v>0</v>
      </c>
      <c r="C268" s="130"/>
      <c r="D268" s="141">
        <f t="shared" si="6"/>
        <v>0</v>
      </c>
    </row>
    <row r="269" spans="1:4" s="2" customFormat="1" ht="17.25" customHeight="1" hidden="1">
      <c r="A269" s="140" t="s">
        <v>358</v>
      </c>
      <c r="B269" s="130"/>
      <c r="C269" s="130"/>
      <c r="D269" s="141">
        <f t="shared" si="6"/>
        <v>0</v>
      </c>
    </row>
    <row r="270" spans="1:4" s="2" customFormat="1" ht="17.25" customHeight="1" hidden="1">
      <c r="A270" s="140" t="s">
        <v>359</v>
      </c>
      <c r="B270" s="130">
        <f>SUM(B271:B276)</f>
        <v>0</v>
      </c>
      <c r="C270" s="130"/>
      <c r="D270" s="141">
        <f t="shared" si="6"/>
        <v>0</v>
      </c>
    </row>
    <row r="271" spans="1:4" s="2" customFormat="1" ht="17.25" customHeight="1" hidden="1">
      <c r="A271" s="140" t="s">
        <v>360</v>
      </c>
      <c r="B271" s="130"/>
      <c r="C271" s="130"/>
      <c r="D271" s="141">
        <f t="shared" si="6"/>
        <v>0</v>
      </c>
    </row>
    <row r="272" spans="1:4" s="2" customFormat="1" ht="17.25" customHeight="1" hidden="1">
      <c r="A272" s="140" t="s">
        <v>361</v>
      </c>
      <c r="B272" s="130"/>
      <c r="C272" s="130"/>
      <c r="D272" s="141">
        <f t="shared" si="6"/>
        <v>0</v>
      </c>
    </row>
    <row r="273" spans="1:4" s="2" customFormat="1" ht="17.25" customHeight="1" hidden="1">
      <c r="A273" s="140" t="s">
        <v>362</v>
      </c>
      <c r="B273" s="130"/>
      <c r="C273" s="130"/>
      <c r="D273" s="141">
        <f t="shared" si="6"/>
        <v>0</v>
      </c>
    </row>
    <row r="274" spans="1:4" s="2" customFormat="1" ht="17.25" customHeight="1" hidden="1">
      <c r="A274" s="140" t="s">
        <v>363</v>
      </c>
      <c r="B274" s="130"/>
      <c r="C274" s="130"/>
      <c r="D274" s="141">
        <f t="shared" si="6"/>
        <v>0</v>
      </c>
    </row>
    <row r="275" spans="1:4" s="2" customFormat="1" ht="17.25" customHeight="1" hidden="1">
      <c r="A275" s="140" t="s">
        <v>364</v>
      </c>
      <c r="B275" s="130"/>
      <c r="C275" s="130"/>
      <c r="D275" s="141">
        <f t="shared" si="6"/>
        <v>0</v>
      </c>
    </row>
    <row r="276" spans="1:4" s="2" customFormat="1" ht="17.25" customHeight="1" hidden="1">
      <c r="A276" s="140" t="s">
        <v>365</v>
      </c>
      <c r="B276" s="130"/>
      <c r="C276" s="130"/>
      <c r="D276" s="141">
        <f t="shared" si="6"/>
        <v>0</v>
      </c>
    </row>
    <row r="277" spans="1:4" s="2" customFormat="1" ht="17.25" customHeight="1">
      <c r="A277" s="140" t="s">
        <v>366</v>
      </c>
      <c r="B277" s="130">
        <f>SUM(B278:B283)</f>
        <v>150</v>
      </c>
      <c r="C277" s="130">
        <f>SUM(C278:C283)</f>
        <v>135</v>
      </c>
      <c r="D277" s="141">
        <f t="shared" si="6"/>
        <v>-11.1</v>
      </c>
    </row>
    <row r="278" spans="1:4" s="2" customFormat="1" ht="17.25" customHeight="1" hidden="1">
      <c r="A278" s="140" t="s">
        <v>367</v>
      </c>
      <c r="B278" s="130"/>
      <c r="C278" s="130"/>
      <c r="D278" s="141">
        <f t="shared" si="6"/>
        <v>0</v>
      </c>
    </row>
    <row r="279" spans="1:4" s="2" customFormat="1" ht="17.25" customHeight="1" hidden="1">
      <c r="A279" s="140" t="s">
        <v>368</v>
      </c>
      <c r="B279" s="130"/>
      <c r="C279" s="130"/>
      <c r="D279" s="141">
        <f t="shared" si="6"/>
        <v>0</v>
      </c>
    </row>
    <row r="280" spans="1:4" s="2" customFormat="1" ht="17.25" customHeight="1" hidden="1">
      <c r="A280" s="140" t="s">
        <v>369</v>
      </c>
      <c r="B280" s="130"/>
      <c r="C280" s="130"/>
      <c r="D280" s="141">
        <f t="shared" si="6"/>
        <v>0</v>
      </c>
    </row>
    <row r="281" spans="1:4" s="2" customFormat="1" ht="17.25" customHeight="1">
      <c r="A281" s="140" t="s">
        <v>370</v>
      </c>
      <c r="B281" s="130">
        <v>50</v>
      </c>
      <c r="C281" s="130"/>
      <c r="D281" s="141">
        <f t="shared" si="6"/>
        <v>0</v>
      </c>
    </row>
    <row r="282" spans="1:4" s="2" customFormat="1" ht="17.25" customHeight="1">
      <c r="A282" s="140" t="s">
        <v>371</v>
      </c>
      <c r="B282" s="130">
        <v>50</v>
      </c>
      <c r="C282" s="130">
        <v>135</v>
      </c>
      <c r="D282" s="141">
        <f t="shared" si="6"/>
        <v>63</v>
      </c>
    </row>
    <row r="283" spans="1:4" s="2" customFormat="1" ht="17.25" customHeight="1">
      <c r="A283" s="140" t="s">
        <v>372</v>
      </c>
      <c r="B283" s="130">
        <v>50</v>
      </c>
      <c r="C283" s="130"/>
      <c r="D283" s="141">
        <f t="shared" si="6"/>
        <v>0</v>
      </c>
    </row>
    <row r="284" spans="1:4" s="2" customFormat="1" ht="17.25" customHeight="1">
      <c r="A284" s="140" t="s">
        <v>373</v>
      </c>
      <c r="B284" s="130">
        <f>SUM(B285:B290)</f>
        <v>100</v>
      </c>
      <c r="C284" s="130">
        <f>SUM(C285:C290)</f>
        <v>0</v>
      </c>
      <c r="D284" s="141">
        <f t="shared" si="6"/>
        <v>0</v>
      </c>
    </row>
    <row r="285" spans="1:4" s="2" customFormat="1" ht="17.25" customHeight="1" hidden="1">
      <c r="A285" s="140" t="s">
        <v>374</v>
      </c>
      <c r="B285" s="130"/>
      <c r="C285" s="130"/>
      <c r="D285" s="141">
        <f t="shared" si="6"/>
        <v>0</v>
      </c>
    </row>
    <row r="286" spans="1:4" s="2" customFormat="1" ht="17.25" customHeight="1" hidden="1">
      <c r="A286" s="140" t="s">
        <v>375</v>
      </c>
      <c r="B286" s="130"/>
      <c r="C286" s="130"/>
      <c r="D286" s="141">
        <f t="shared" si="6"/>
        <v>0</v>
      </c>
    </row>
    <row r="287" spans="1:4" s="2" customFormat="1" ht="17.25" customHeight="1" hidden="1">
      <c r="A287" s="140" t="s">
        <v>376</v>
      </c>
      <c r="B287" s="130"/>
      <c r="C287" s="130"/>
      <c r="D287" s="141">
        <f t="shared" si="6"/>
        <v>0</v>
      </c>
    </row>
    <row r="288" spans="1:4" s="2" customFormat="1" ht="17.25" customHeight="1" hidden="1">
      <c r="A288" s="140" t="s">
        <v>377</v>
      </c>
      <c r="B288" s="130"/>
      <c r="C288" s="130"/>
      <c r="D288" s="141">
        <f t="shared" si="6"/>
        <v>0</v>
      </c>
    </row>
    <row r="289" spans="1:4" s="2" customFormat="1" ht="17.25" customHeight="1" hidden="1">
      <c r="A289" s="140" t="s">
        <v>378</v>
      </c>
      <c r="B289" s="130"/>
      <c r="C289" s="130"/>
      <c r="D289" s="141">
        <f t="shared" si="6"/>
        <v>0</v>
      </c>
    </row>
    <row r="290" spans="1:4" s="2" customFormat="1" ht="17.25" customHeight="1">
      <c r="A290" s="140" t="s">
        <v>379</v>
      </c>
      <c r="B290" s="130">
        <v>100</v>
      </c>
      <c r="C290" s="130"/>
      <c r="D290" s="141">
        <f t="shared" si="6"/>
        <v>0</v>
      </c>
    </row>
    <row r="291" spans="1:4" s="2" customFormat="1" ht="17.25" customHeight="1">
      <c r="A291" s="140" t="s">
        <v>380</v>
      </c>
      <c r="B291" s="130">
        <f>SUM(B292:B296)</f>
        <v>170</v>
      </c>
      <c r="C291" s="130">
        <f>SUM(C292:C296)</f>
        <v>257</v>
      </c>
      <c r="D291" s="141">
        <f t="shared" si="6"/>
        <v>33.9</v>
      </c>
    </row>
    <row r="292" spans="1:4" s="2" customFormat="1" ht="17.25" customHeight="1">
      <c r="A292" s="140" t="s">
        <v>381</v>
      </c>
      <c r="B292" s="130">
        <v>50</v>
      </c>
      <c r="C292" s="130">
        <v>19</v>
      </c>
      <c r="D292" s="141">
        <f t="shared" si="6"/>
        <v>-163.2</v>
      </c>
    </row>
    <row r="293" spans="1:4" s="2" customFormat="1" ht="17.25" customHeight="1">
      <c r="A293" s="140" t="s">
        <v>382</v>
      </c>
      <c r="B293" s="130">
        <v>100</v>
      </c>
      <c r="C293" s="130">
        <v>162</v>
      </c>
      <c r="D293" s="141">
        <f t="shared" si="6"/>
        <v>38.3</v>
      </c>
    </row>
    <row r="294" spans="1:4" s="2" customFormat="1" ht="17.25" customHeight="1" hidden="1">
      <c r="A294" s="140" t="s">
        <v>383</v>
      </c>
      <c r="B294" s="130"/>
      <c r="C294" s="130"/>
      <c r="D294" s="141">
        <f t="shared" si="6"/>
        <v>0</v>
      </c>
    </row>
    <row r="295" spans="1:4" s="2" customFormat="1" ht="17.25" customHeight="1">
      <c r="A295" s="140" t="s">
        <v>384</v>
      </c>
      <c r="B295" s="130">
        <v>10</v>
      </c>
      <c r="C295" s="130">
        <v>50</v>
      </c>
      <c r="D295" s="141">
        <f t="shared" si="6"/>
        <v>80</v>
      </c>
    </row>
    <row r="296" spans="1:4" s="2" customFormat="1" ht="17.25" customHeight="1">
      <c r="A296" s="140" t="s">
        <v>385</v>
      </c>
      <c r="B296" s="130">
        <v>10</v>
      </c>
      <c r="C296" s="130">
        <v>26</v>
      </c>
      <c r="D296" s="141">
        <f t="shared" si="6"/>
        <v>61.5</v>
      </c>
    </row>
    <row r="297" spans="1:4" s="2" customFormat="1" ht="17.25" customHeight="1">
      <c r="A297" s="140" t="s">
        <v>386</v>
      </c>
      <c r="B297" s="130">
        <f>SUM(B298:B304)</f>
        <v>50</v>
      </c>
      <c r="C297" s="130">
        <f>SUM(C298:C304)</f>
        <v>40</v>
      </c>
      <c r="D297" s="141">
        <f t="shared" si="6"/>
        <v>-25</v>
      </c>
    </row>
    <row r="298" spans="1:4" s="2" customFormat="1" ht="17.25" customHeight="1" hidden="1">
      <c r="A298" s="140" t="s">
        <v>144</v>
      </c>
      <c r="B298" s="130"/>
      <c r="C298" s="130"/>
      <c r="D298" s="141">
        <f t="shared" si="6"/>
        <v>0</v>
      </c>
    </row>
    <row r="299" spans="1:4" s="2" customFormat="1" ht="17.25" customHeight="1" hidden="1">
      <c r="A299" s="140" t="s">
        <v>387</v>
      </c>
      <c r="B299" s="130"/>
      <c r="C299" s="130"/>
      <c r="D299" s="141">
        <f t="shared" si="6"/>
        <v>0</v>
      </c>
    </row>
    <row r="300" spans="1:4" s="2" customFormat="1" ht="17.25" customHeight="1" hidden="1">
      <c r="A300" s="140" t="s">
        <v>388</v>
      </c>
      <c r="B300" s="130"/>
      <c r="C300" s="130"/>
      <c r="D300" s="141">
        <f t="shared" si="6"/>
        <v>0</v>
      </c>
    </row>
    <row r="301" spans="1:4" s="2" customFormat="1" ht="17.25" customHeight="1" hidden="1">
      <c r="A301" s="140" t="s">
        <v>389</v>
      </c>
      <c r="B301" s="130"/>
      <c r="C301" s="130"/>
      <c r="D301" s="141">
        <f t="shared" si="6"/>
        <v>0</v>
      </c>
    </row>
    <row r="302" spans="1:4" s="2" customFormat="1" ht="18" customHeight="1" hidden="1">
      <c r="A302" s="140" t="s">
        <v>390</v>
      </c>
      <c r="B302" s="130"/>
      <c r="C302" s="130"/>
      <c r="D302" s="141">
        <f t="shared" si="6"/>
        <v>0</v>
      </c>
    </row>
    <row r="303" spans="1:4" s="2" customFormat="1" ht="18" customHeight="1" hidden="1">
      <c r="A303" s="140" t="s">
        <v>391</v>
      </c>
      <c r="B303" s="130"/>
      <c r="C303" s="130"/>
      <c r="D303" s="141">
        <f t="shared" si="6"/>
        <v>0</v>
      </c>
    </row>
    <row r="304" spans="1:4" s="2" customFormat="1" ht="17.25" customHeight="1">
      <c r="A304" s="140" t="s">
        <v>392</v>
      </c>
      <c r="B304" s="130">
        <v>50</v>
      </c>
      <c r="C304" s="130">
        <v>40</v>
      </c>
      <c r="D304" s="141">
        <f t="shared" si="6"/>
        <v>-25</v>
      </c>
    </row>
    <row r="305" spans="1:4" s="2" customFormat="1" ht="17.25" customHeight="1">
      <c r="A305" s="140" t="s">
        <v>393</v>
      </c>
      <c r="B305" s="130">
        <f>SUM(B306:B307)</f>
        <v>100</v>
      </c>
      <c r="C305" s="130">
        <f>SUM(C306:C307)</f>
        <v>136</v>
      </c>
      <c r="D305" s="141">
        <f t="shared" si="6"/>
        <v>26.5</v>
      </c>
    </row>
    <row r="306" spans="1:240" s="2" customFormat="1" ht="17.25" customHeight="1" hidden="1">
      <c r="A306" s="140" t="s">
        <v>394</v>
      </c>
      <c r="B306" s="130"/>
      <c r="C306" s="130"/>
      <c r="D306" s="141">
        <f t="shared" si="6"/>
        <v>0</v>
      </c>
      <c r="IB306" s="1"/>
      <c r="IC306" s="1"/>
      <c r="ID306" s="1"/>
      <c r="IE306" s="1"/>
      <c r="IF306" s="1"/>
    </row>
    <row r="307" spans="1:4" s="2" customFormat="1" ht="17.25" customHeight="1">
      <c r="A307" s="140" t="s">
        <v>395</v>
      </c>
      <c r="B307" s="130">
        <v>100</v>
      </c>
      <c r="C307" s="130">
        <v>136</v>
      </c>
      <c r="D307" s="141">
        <f t="shared" si="6"/>
        <v>26.5</v>
      </c>
    </row>
    <row r="308" spans="1:4" s="2" customFormat="1" ht="17.25" customHeight="1">
      <c r="A308" s="140" t="s">
        <v>396</v>
      </c>
      <c r="B308" s="130">
        <f>SUM(B309:B311)</f>
        <v>0</v>
      </c>
      <c r="C308" s="130">
        <f>SUM(C309:C311)</f>
        <v>2</v>
      </c>
      <c r="D308" s="141">
        <f t="shared" si="6"/>
        <v>100</v>
      </c>
    </row>
    <row r="309" spans="1:4" s="2" customFormat="1" ht="17.25" customHeight="1" hidden="1">
      <c r="A309" s="140" t="s">
        <v>397</v>
      </c>
      <c r="B309" s="130"/>
      <c r="C309" s="130"/>
      <c r="D309" s="141">
        <f t="shared" si="6"/>
        <v>0</v>
      </c>
    </row>
    <row r="310" spans="1:4" s="2" customFormat="1" ht="17.25" customHeight="1">
      <c r="A310" s="140" t="s">
        <v>398</v>
      </c>
      <c r="B310" s="130"/>
      <c r="C310" s="130">
        <v>2</v>
      </c>
      <c r="D310" s="141">
        <f t="shared" si="6"/>
        <v>100</v>
      </c>
    </row>
    <row r="311" spans="1:4" s="2" customFormat="1" ht="17.25" customHeight="1" hidden="1">
      <c r="A311" s="140" t="s">
        <v>399</v>
      </c>
      <c r="B311" s="130"/>
      <c r="C311" s="130"/>
      <c r="D311" s="141">
        <f t="shared" si="6"/>
        <v>0</v>
      </c>
    </row>
    <row r="312" spans="1:4" s="2" customFormat="1" ht="17.25" customHeight="1">
      <c r="A312" s="140" t="s">
        <v>400</v>
      </c>
      <c r="B312" s="130">
        <f>SUM(B313:B313)</f>
        <v>100</v>
      </c>
      <c r="C312" s="130">
        <f>SUM(C313:C313)</f>
        <v>141</v>
      </c>
      <c r="D312" s="141">
        <f t="shared" si="6"/>
        <v>29.1</v>
      </c>
    </row>
    <row r="313" spans="1:4" s="2" customFormat="1" ht="17.25" customHeight="1">
      <c r="A313" s="140" t="s">
        <v>401</v>
      </c>
      <c r="B313" s="130">
        <v>100</v>
      </c>
      <c r="C313" s="130">
        <v>141</v>
      </c>
      <c r="D313" s="141">
        <f t="shared" si="6"/>
        <v>29.1</v>
      </c>
    </row>
    <row r="314" spans="1:4" s="2" customFormat="1" ht="17.25" customHeight="1">
      <c r="A314" s="140" t="s">
        <v>402</v>
      </c>
      <c r="B314" s="130">
        <f>SUM(B315:B316)</f>
        <v>0</v>
      </c>
      <c r="C314" s="130"/>
      <c r="D314" s="141">
        <f t="shared" si="6"/>
        <v>0</v>
      </c>
    </row>
    <row r="315" spans="1:4" s="2" customFormat="1" ht="17.25" customHeight="1">
      <c r="A315" s="140" t="s">
        <v>403</v>
      </c>
      <c r="B315" s="130"/>
      <c r="C315" s="130"/>
      <c r="D315" s="141">
        <f t="shared" si="6"/>
        <v>0</v>
      </c>
    </row>
    <row r="316" spans="1:4" s="2" customFormat="1" ht="17.25" customHeight="1">
      <c r="A316" s="140" t="s">
        <v>404</v>
      </c>
      <c r="B316" s="130"/>
      <c r="C316" s="130"/>
      <c r="D316" s="141">
        <f t="shared" si="6"/>
        <v>0</v>
      </c>
    </row>
    <row r="317" spans="1:4" s="2" customFormat="1" ht="17.25" customHeight="1">
      <c r="A317" s="140" t="s">
        <v>405</v>
      </c>
      <c r="B317" s="130">
        <f>SUM(B318:B319)</f>
        <v>0</v>
      </c>
      <c r="C317" s="130">
        <f>SUM(C318:C319)</f>
        <v>1720</v>
      </c>
      <c r="D317" s="141">
        <f t="shared" si="6"/>
        <v>100</v>
      </c>
    </row>
    <row r="318" spans="1:4" s="2" customFormat="1" ht="17.25" customHeight="1">
      <c r="A318" s="140" t="s">
        <v>406</v>
      </c>
      <c r="B318" s="130"/>
      <c r="C318" s="130">
        <v>1720</v>
      </c>
      <c r="D318" s="141">
        <f t="shared" si="6"/>
        <v>100</v>
      </c>
    </row>
    <row r="319" spans="1:4" s="2" customFormat="1" ht="17.25" customHeight="1">
      <c r="A319" s="140" t="s">
        <v>407</v>
      </c>
      <c r="B319" s="130"/>
      <c r="C319" s="130"/>
      <c r="D319" s="141">
        <f t="shared" si="6"/>
        <v>0</v>
      </c>
    </row>
    <row r="320" spans="1:4" s="2" customFormat="1" ht="17.25" customHeight="1">
      <c r="A320" s="140" t="s">
        <v>408</v>
      </c>
      <c r="B320" s="130">
        <f>SUM(B321)</f>
        <v>0</v>
      </c>
      <c r="C320" s="130"/>
      <c r="D320" s="141">
        <f t="shared" si="6"/>
        <v>0</v>
      </c>
    </row>
    <row r="321" spans="1:4" s="2" customFormat="1" ht="17.25" customHeight="1">
      <c r="A321" s="140" t="s">
        <v>409</v>
      </c>
      <c r="B321" s="130"/>
      <c r="C321" s="130"/>
      <c r="D321" s="141">
        <f t="shared" si="6"/>
        <v>0</v>
      </c>
    </row>
    <row r="322" spans="1:4" s="2" customFormat="1" ht="17.25" customHeight="1">
      <c r="A322" s="140" t="s">
        <v>410</v>
      </c>
      <c r="B322" s="130">
        <f>SUM(B323)</f>
        <v>180</v>
      </c>
      <c r="C322" s="130">
        <f>SUM(C323)</f>
        <v>0</v>
      </c>
      <c r="D322" s="141">
        <f t="shared" si="6"/>
        <v>0</v>
      </c>
    </row>
    <row r="323" spans="1:4" s="2" customFormat="1" ht="17.25" customHeight="1">
      <c r="A323" s="140" t="s">
        <v>411</v>
      </c>
      <c r="B323" s="130">
        <v>180</v>
      </c>
      <c r="C323" s="130"/>
      <c r="D323" s="141">
        <f t="shared" si="6"/>
        <v>0</v>
      </c>
    </row>
    <row r="324" spans="1:4" s="2" customFormat="1" ht="17.25" customHeight="1">
      <c r="A324" s="140" t="s">
        <v>412</v>
      </c>
      <c r="B324" s="130">
        <f>SUM(B325,B329,B333,B336,B345,B347,B351,B356,B362,B366,B369,B360)</f>
        <v>2800</v>
      </c>
      <c r="C324" s="130">
        <f>SUM(C325,C329,C333,C336,C345,C347,C351,C356,C362,C366,C369,C360)</f>
        <v>1602</v>
      </c>
      <c r="D324" s="141">
        <f t="shared" si="6"/>
        <v>-74.8</v>
      </c>
    </row>
    <row r="325" spans="1:4" s="2" customFormat="1" ht="17.25" customHeight="1">
      <c r="A325" s="140" t="s">
        <v>413</v>
      </c>
      <c r="B325" s="130">
        <f>SUM(B326:B328)</f>
        <v>150</v>
      </c>
      <c r="C325" s="130">
        <f>SUM(C326:C328)</f>
        <v>83</v>
      </c>
      <c r="D325" s="141">
        <f t="shared" si="6"/>
        <v>-80.7</v>
      </c>
    </row>
    <row r="326" spans="1:4" s="2" customFormat="1" ht="17.25" customHeight="1">
      <c r="A326" s="140" t="s">
        <v>143</v>
      </c>
      <c r="B326" s="130">
        <v>100</v>
      </c>
      <c r="C326" s="130">
        <v>83</v>
      </c>
      <c r="D326" s="141">
        <f aca="true" t="shared" si="7" ref="D326:D389">IF(C326=0,0,(C326-B326)/C326*100)</f>
        <v>-20.5</v>
      </c>
    </row>
    <row r="327" spans="1:4" s="2" customFormat="1" ht="17.25" customHeight="1">
      <c r="A327" s="140" t="s">
        <v>144</v>
      </c>
      <c r="B327" s="130">
        <v>50</v>
      </c>
      <c r="C327" s="130"/>
      <c r="D327" s="141">
        <f t="shared" si="7"/>
        <v>0</v>
      </c>
    </row>
    <row r="328" spans="1:4" s="2" customFormat="1" ht="17.25" customHeight="1">
      <c r="A328" s="140" t="s">
        <v>414</v>
      </c>
      <c r="B328" s="130">
        <v>0</v>
      </c>
      <c r="C328" s="130"/>
      <c r="D328" s="141">
        <f t="shared" si="7"/>
        <v>0</v>
      </c>
    </row>
    <row r="329" spans="1:4" s="2" customFormat="1" ht="17.25" customHeight="1" hidden="1">
      <c r="A329" s="140" t="s">
        <v>415</v>
      </c>
      <c r="B329" s="130">
        <f>SUM(B330:B332)</f>
        <v>0</v>
      </c>
      <c r="C329" s="130"/>
      <c r="D329" s="141">
        <f t="shared" si="7"/>
        <v>0</v>
      </c>
    </row>
    <row r="330" spans="1:4" s="2" customFormat="1" ht="17.25" customHeight="1" hidden="1">
      <c r="A330" s="140" t="s">
        <v>416</v>
      </c>
      <c r="B330" s="130"/>
      <c r="C330" s="130"/>
      <c r="D330" s="141">
        <f t="shared" si="7"/>
        <v>0</v>
      </c>
    </row>
    <row r="331" spans="1:4" s="2" customFormat="1" ht="17.25" customHeight="1" hidden="1">
      <c r="A331" s="140" t="s">
        <v>417</v>
      </c>
      <c r="B331" s="130"/>
      <c r="C331" s="130"/>
      <c r="D331" s="141">
        <f t="shared" si="7"/>
        <v>0</v>
      </c>
    </row>
    <row r="332" spans="1:4" s="2" customFormat="1" ht="17.25" customHeight="1" hidden="1">
      <c r="A332" s="140" t="s">
        <v>418</v>
      </c>
      <c r="B332" s="130"/>
      <c r="C332" s="130"/>
      <c r="D332" s="141">
        <f t="shared" si="7"/>
        <v>0</v>
      </c>
    </row>
    <row r="333" spans="1:4" s="2" customFormat="1" ht="17.25" customHeight="1">
      <c r="A333" s="140" t="s">
        <v>419</v>
      </c>
      <c r="B333" s="130">
        <f>SUM(B334:B335)</f>
        <v>600</v>
      </c>
      <c r="C333" s="130">
        <f>SUM(C334:C335)</f>
        <v>542</v>
      </c>
      <c r="D333" s="141">
        <f t="shared" si="7"/>
        <v>-10.7</v>
      </c>
    </row>
    <row r="334" spans="1:4" s="2" customFormat="1" ht="17.25" customHeight="1" hidden="1">
      <c r="A334" s="140" t="s">
        <v>420</v>
      </c>
      <c r="B334" s="130"/>
      <c r="C334" s="130"/>
      <c r="D334" s="141">
        <f t="shared" si="7"/>
        <v>0</v>
      </c>
    </row>
    <row r="335" spans="1:4" s="2" customFormat="1" ht="17.25" customHeight="1">
      <c r="A335" s="140" t="s">
        <v>421</v>
      </c>
      <c r="B335" s="130">
        <v>600</v>
      </c>
      <c r="C335" s="130">
        <v>542</v>
      </c>
      <c r="D335" s="141">
        <f t="shared" si="7"/>
        <v>-10.7</v>
      </c>
    </row>
    <row r="336" spans="1:4" s="2" customFormat="1" ht="17.25" customHeight="1" hidden="1">
      <c r="A336" s="140" t="s">
        <v>422</v>
      </c>
      <c r="B336" s="130">
        <f>SUM(B337:B344)</f>
        <v>0</v>
      </c>
      <c r="C336" s="130"/>
      <c r="D336" s="141">
        <f t="shared" si="7"/>
        <v>0</v>
      </c>
    </row>
    <row r="337" spans="1:4" s="2" customFormat="1" ht="17.25" customHeight="1" hidden="1">
      <c r="A337" s="140" t="s">
        <v>423</v>
      </c>
      <c r="B337" s="130"/>
      <c r="C337" s="130"/>
      <c r="D337" s="141">
        <f t="shared" si="7"/>
        <v>0</v>
      </c>
    </row>
    <row r="338" spans="1:4" s="2" customFormat="1" ht="18" customHeight="1" hidden="1">
      <c r="A338" s="140" t="s">
        <v>424</v>
      </c>
      <c r="B338" s="130"/>
      <c r="C338" s="130"/>
      <c r="D338" s="141">
        <f t="shared" si="7"/>
        <v>0</v>
      </c>
    </row>
    <row r="339" spans="1:4" s="2" customFormat="1" ht="17.25" customHeight="1" hidden="1">
      <c r="A339" s="140" t="s">
        <v>425</v>
      </c>
      <c r="B339" s="130"/>
      <c r="C339" s="130"/>
      <c r="D339" s="141">
        <f t="shared" si="7"/>
        <v>0</v>
      </c>
    </row>
    <row r="340" spans="1:4" s="2" customFormat="1" ht="17.25" customHeight="1" hidden="1">
      <c r="A340" s="140" t="s">
        <v>426</v>
      </c>
      <c r="B340" s="130"/>
      <c r="C340" s="130"/>
      <c r="D340" s="141">
        <f t="shared" si="7"/>
        <v>0</v>
      </c>
    </row>
    <row r="341" spans="1:4" s="2" customFormat="1" ht="17.25" customHeight="1" hidden="1">
      <c r="A341" s="140" t="s">
        <v>427</v>
      </c>
      <c r="B341" s="130"/>
      <c r="C341" s="130"/>
      <c r="D341" s="141">
        <f t="shared" si="7"/>
        <v>0</v>
      </c>
    </row>
    <row r="342" spans="1:4" s="2" customFormat="1" ht="17.25" customHeight="1" hidden="1">
      <c r="A342" s="140" t="s">
        <v>428</v>
      </c>
      <c r="B342" s="130"/>
      <c r="C342" s="130"/>
      <c r="D342" s="141">
        <f t="shared" si="7"/>
        <v>0</v>
      </c>
    </row>
    <row r="343" spans="1:4" s="2" customFormat="1" ht="17.25" customHeight="1" hidden="1">
      <c r="A343" s="140" t="s">
        <v>429</v>
      </c>
      <c r="B343" s="130"/>
      <c r="C343" s="130"/>
      <c r="D343" s="141">
        <f t="shared" si="7"/>
        <v>0</v>
      </c>
    </row>
    <row r="344" spans="1:4" s="2" customFormat="1" ht="17.25" customHeight="1" hidden="1">
      <c r="A344" s="140" t="s">
        <v>430</v>
      </c>
      <c r="B344" s="130"/>
      <c r="C344" s="130"/>
      <c r="D344" s="141">
        <f t="shared" si="7"/>
        <v>0</v>
      </c>
    </row>
    <row r="345" spans="1:4" s="2" customFormat="1" ht="17.25" customHeight="1" hidden="1">
      <c r="A345" s="140" t="s">
        <v>431</v>
      </c>
      <c r="B345" s="130">
        <f>SUM(B346:B346)</f>
        <v>0</v>
      </c>
      <c r="C345" s="130"/>
      <c r="D345" s="141">
        <f t="shared" si="7"/>
        <v>0</v>
      </c>
    </row>
    <row r="346" spans="1:4" s="2" customFormat="1" ht="17.25" customHeight="1" hidden="1">
      <c r="A346" s="140" t="s">
        <v>432</v>
      </c>
      <c r="B346" s="130"/>
      <c r="C346" s="130"/>
      <c r="D346" s="141">
        <f t="shared" si="7"/>
        <v>0</v>
      </c>
    </row>
    <row r="347" spans="1:4" s="2" customFormat="1" ht="17.25" customHeight="1">
      <c r="A347" s="140" t="s">
        <v>433</v>
      </c>
      <c r="B347" s="130">
        <f>SUM(B348:B350)</f>
        <v>50</v>
      </c>
      <c r="C347" s="130">
        <f>SUM(C348:C350)</f>
        <v>88</v>
      </c>
      <c r="D347" s="141">
        <f t="shared" si="7"/>
        <v>43.2</v>
      </c>
    </row>
    <row r="348" spans="1:4" s="2" customFormat="1" ht="17.25" customHeight="1">
      <c r="A348" s="140" t="s">
        <v>434</v>
      </c>
      <c r="B348" s="130"/>
      <c r="C348" s="130"/>
      <c r="D348" s="141">
        <f t="shared" si="7"/>
        <v>0</v>
      </c>
    </row>
    <row r="349" spans="1:4" s="2" customFormat="1" ht="17.25" customHeight="1" hidden="1">
      <c r="A349" s="140" t="s">
        <v>435</v>
      </c>
      <c r="B349" s="130"/>
      <c r="C349" s="130"/>
      <c r="D349" s="141">
        <f t="shared" si="7"/>
        <v>0</v>
      </c>
    </row>
    <row r="350" spans="1:4" s="2" customFormat="1" ht="17.25" customHeight="1">
      <c r="A350" s="140" t="s">
        <v>436</v>
      </c>
      <c r="B350" s="130">
        <v>50</v>
      </c>
      <c r="C350" s="130">
        <v>88</v>
      </c>
      <c r="D350" s="141">
        <f t="shared" si="7"/>
        <v>43.2</v>
      </c>
    </row>
    <row r="351" spans="1:4" s="2" customFormat="1" ht="17.25" customHeight="1" hidden="1">
      <c r="A351" s="140" t="s">
        <v>437</v>
      </c>
      <c r="B351" s="130">
        <f>SUM(B352:B355)</f>
        <v>0</v>
      </c>
      <c r="C351" s="130"/>
      <c r="D351" s="141">
        <f t="shared" si="7"/>
        <v>0</v>
      </c>
    </row>
    <row r="352" spans="1:4" s="2" customFormat="1" ht="17.25" customHeight="1" hidden="1">
      <c r="A352" s="140" t="s">
        <v>438</v>
      </c>
      <c r="B352" s="130"/>
      <c r="C352" s="130"/>
      <c r="D352" s="141">
        <f t="shared" si="7"/>
        <v>0</v>
      </c>
    </row>
    <row r="353" spans="1:4" s="2" customFormat="1" ht="17.25" customHeight="1" hidden="1">
      <c r="A353" s="140" t="s">
        <v>439</v>
      </c>
      <c r="B353" s="130"/>
      <c r="C353" s="130"/>
      <c r="D353" s="141">
        <f t="shared" si="7"/>
        <v>0</v>
      </c>
    </row>
    <row r="354" spans="1:4" s="2" customFormat="1" ht="17.25" customHeight="1" hidden="1">
      <c r="A354" s="140" t="s">
        <v>440</v>
      </c>
      <c r="B354" s="130"/>
      <c r="C354" s="130"/>
      <c r="D354" s="141">
        <f t="shared" si="7"/>
        <v>0</v>
      </c>
    </row>
    <row r="355" spans="1:4" s="2" customFormat="1" ht="17.25" customHeight="1" hidden="1">
      <c r="A355" s="140" t="s">
        <v>441</v>
      </c>
      <c r="B355" s="130"/>
      <c r="C355" s="130"/>
      <c r="D355" s="141">
        <f t="shared" si="7"/>
        <v>0</v>
      </c>
    </row>
    <row r="356" spans="1:4" s="2" customFormat="1" ht="17.25" customHeight="1" hidden="1">
      <c r="A356" s="140" t="s">
        <v>442</v>
      </c>
      <c r="B356" s="130">
        <f>SUM(B357:B359)</f>
        <v>0</v>
      </c>
      <c r="C356" s="130"/>
      <c r="D356" s="141">
        <f t="shared" si="7"/>
        <v>0</v>
      </c>
    </row>
    <row r="357" spans="1:4" s="2" customFormat="1" ht="17.25" customHeight="1" hidden="1">
      <c r="A357" s="140" t="s">
        <v>443</v>
      </c>
      <c r="B357" s="130"/>
      <c r="C357" s="130"/>
      <c r="D357" s="141">
        <f t="shared" si="7"/>
        <v>0</v>
      </c>
    </row>
    <row r="358" spans="1:4" s="2" customFormat="1" ht="17.25" customHeight="1" hidden="1">
      <c r="A358" s="140" t="s">
        <v>444</v>
      </c>
      <c r="B358" s="130"/>
      <c r="C358" s="130"/>
      <c r="D358" s="141">
        <f t="shared" si="7"/>
        <v>0</v>
      </c>
    </row>
    <row r="359" spans="1:4" s="2" customFormat="1" ht="17.25" customHeight="1" hidden="1">
      <c r="A359" s="140" t="s">
        <v>445</v>
      </c>
      <c r="B359" s="130"/>
      <c r="C359" s="130"/>
      <c r="D359" s="141">
        <f t="shared" si="7"/>
        <v>0</v>
      </c>
    </row>
    <row r="360" spans="1:4" s="2" customFormat="1" ht="17.25" customHeight="1" hidden="1">
      <c r="A360" s="140" t="s">
        <v>446</v>
      </c>
      <c r="B360" s="130">
        <f>SUM(B361)</f>
        <v>0</v>
      </c>
      <c r="C360" s="130"/>
      <c r="D360" s="141">
        <f t="shared" si="7"/>
        <v>0</v>
      </c>
    </row>
    <row r="361" spans="1:4" s="2" customFormat="1" ht="17.25" customHeight="1" hidden="1">
      <c r="A361" s="140" t="s">
        <v>447</v>
      </c>
      <c r="B361" s="130"/>
      <c r="C361" s="130"/>
      <c r="D361" s="141">
        <f t="shared" si="7"/>
        <v>0</v>
      </c>
    </row>
    <row r="362" spans="1:4" s="2" customFormat="1" ht="17.25" customHeight="1" hidden="1">
      <c r="A362" s="140" t="s">
        <v>448</v>
      </c>
      <c r="B362" s="130">
        <f>SUM(B363:B365)</f>
        <v>0</v>
      </c>
      <c r="C362" s="130"/>
      <c r="D362" s="141">
        <f t="shared" si="7"/>
        <v>0</v>
      </c>
    </row>
    <row r="363" spans="1:4" s="2" customFormat="1" ht="17.25" customHeight="1" hidden="1">
      <c r="A363" s="140" t="s">
        <v>449</v>
      </c>
      <c r="B363" s="130"/>
      <c r="C363" s="130"/>
      <c r="D363" s="141">
        <f t="shared" si="7"/>
        <v>0</v>
      </c>
    </row>
    <row r="364" spans="1:4" s="2" customFormat="1" ht="17.25" customHeight="1" hidden="1">
      <c r="A364" s="140" t="s">
        <v>450</v>
      </c>
      <c r="B364" s="130"/>
      <c r="C364" s="130"/>
      <c r="D364" s="141">
        <f t="shared" si="7"/>
        <v>0</v>
      </c>
    </row>
    <row r="365" spans="1:4" s="2" customFormat="1" ht="17.25" customHeight="1" hidden="1">
      <c r="A365" s="140" t="s">
        <v>451</v>
      </c>
      <c r="B365" s="130"/>
      <c r="C365" s="130"/>
      <c r="D365" s="141">
        <f t="shared" si="7"/>
        <v>0</v>
      </c>
    </row>
    <row r="366" spans="1:4" s="2" customFormat="1" ht="17.25" customHeight="1" hidden="1">
      <c r="A366" s="140" t="s">
        <v>452</v>
      </c>
      <c r="B366" s="130">
        <f>SUM(B367:B368)</f>
        <v>0</v>
      </c>
      <c r="C366" s="130"/>
      <c r="D366" s="141">
        <f t="shared" si="7"/>
        <v>0</v>
      </c>
    </row>
    <row r="367" spans="1:4" s="2" customFormat="1" ht="17.25" customHeight="1" hidden="1">
      <c r="A367" s="140" t="s">
        <v>453</v>
      </c>
      <c r="B367" s="130"/>
      <c r="C367" s="130"/>
      <c r="D367" s="141">
        <f t="shared" si="7"/>
        <v>0</v>
      </c>
    </row>
    <row r="368" spans="1:4" s="2" customFormat="1" ht="17.25" customHeight="1" hidden="1">
      <c r="A368" s="140" t="s">
        <v>454</v>
      </c>
      <c r="B368" s="130"/>
      <c r="C368" s="130"/>
      <c r="D368" s="141">
        <f t="shared" si="7"/>
        <v>0</v>
      </c>
    </row>
    <row r="369" spans="1:4" s="2" customFormat="1" ht="17.25" customHeight="1">
      <c r="A369" s="140" t="s">
        <v>455</v>
      </c>
      <c r="B369" s="130">
        <f>SUM(B370)</f>
        <v>2000</v>
      </c>
      <c r="C369" s="130">
        <f>SUM(C370)</f>
        <v>889</v>
      </c>
      <c r="D369" s="141">
        <f t="shared" si="7"/>
        <v>-125</v>
      </c>
    </row>
    <row r="370" spans="1:4" s="2" customFormat="1" ht="17.25" customHeight="1">
      <c r="A370" s="140" t="s">
        <v>456</v>
      </c>
      <c r="B370" s="130">
        <v>2000</v>
      </c>
      <c r="C370" s="130">
        <v>889</v>
      </c>
      <c r="D370" s="141">
        <f t="shared" si="7"/>
        <v>-125</v>
      </c>
    </row>
    <row r="371" spans="1:4" s="2" customFormat="1" ht="17.25" customHeight="1">
      <c r="A371" s="140" t="s">
        <v>457</v>
      </c>
      <c r="B371" s="130">
        <f>SUM(B372,B379,B384,B386,B387,B391,B392,B394,B377)</f>
        <v>100</v>
      </c>
      <c r="C371" s="130">
        <f>SUM(C372,C379,C384,C386,C387,C391,C392,C394,C377)</f>
        <v>8</v>
      </c>
      <c r="D371" s="141">
        <f t="shared" si="7"/>
        <v>-1150</v>
      </c>
    </row>
    <row r="372" spans="1:4" s="2" customFormat="1" ht="17.25" customHeight="1">
      <c r="A372" s="140" t="s">
        <v>458</v>
      </c>
      <c r="B372" s="130">
        <f>SUM(B373:B376)</f>
        <v>100</v>
      </c>
      <c r="C372" s="130">
        <f>SUM(C373:C376)</f>
        <v>8</v>
      </c>
      <c r="D372" s="141">
        <f t="shared" si="7"/>
        <v>-1150</v>
      </c>
    </row>
    <row r="373" spans="1:4" s="2" customFormat="1" ht="17.25" customHeight="1">
      <c r="A373" s="140" t="s">
        <v>143</v>
      </c>
      <c r="B373" s="130">
        <v>80</v>
      </c>
      <c r="C373" s="130"/>
      <c r="D373" s="141">
        <f t="shared" si="7"/>
        <v>0</v>
      </c>
    </row>
    <row r="374" spans="1:4" s="2" customFormat="1" ht="17.25" customHeight="1">
      <c r="A374" s="140" t="s">
        <v>144</v>
      </c>
      <c r="B374" s="130">
        <v>20</v>
      </c>
      <c r="C374" s="130">
        <v>8</v>
      </c>
      <c r="D374" s="141">
        <f t="shared" si="7"/>
        <v>-150</v>
      </c>
    </row>
    <row r="375" spans="1:4" s="2" customFormat="1" ht="17.25" customHeight="1" hidden="1">
      <c r="A375" s="140" t="s">
        <v>459</v>
      </c>
      <c r="B375" s="130"/>
      <c r="C375" s="130"/>
      <c r="D375" s="141">
        <f t="shared" si="7"/>
        <v>0</v>
      </c>
    </row>
    <row r="376" spans="1:4" s="2" customFormat="1" ht="17.25" customHeight="1" hidden="1">
      <c r="A376" s="140" t="s">
        <v>460</v>
      </c>
      <c r="B376" s="130"/>
      <c r="C376" s="130"/>
      <c r="D376" s="141">
        <f t="shared" si="7"/>
        <v>0</v>
      </c>
    </row>
    <row r="377" spans="1:4" s="2" customFormat="1" ht="17.25" customHeight="1">
      <c r="A377" s="140" t="s">
        <v>461</v>
      </c>
      <c r="B377" s="130">
        <f>SUM(B378)</f>
        <v>0</v>
      </c>
      <c r="C377" s="130">
        <f>SUM(C378)</f>
        <v>0</v>
      </c>
      <c r="D377" s="141">
        <f t="shared" si="7"/>
        <v>0</v>
      </c>
    </row>
    <row r="378" spans="1:4" s="2" customFormat="1" ht="17.25" customHeight="1">
      <c r="A378" s="140" t="s">
        <v>462</v>
      </c>
      <c r="B378" s="130"/>
      <c r="C378" s="130"/>
      <c r="D378" s="141">
        <f t="shared" si="7"/>
        <v>0</v>
      </c>
    </row>
    <row r="379" spans="1:4" s="2" customFormat="1" ht="17.25" customHeight="1" hidden="1">
      <c r="A379" s="140" t="s">
        <v>463</v>
      </c>
      <c r="B379" s="130"/>
      <c r="C379" s="130"/>
      <c r="D379" s="141">
        <f t="shared" si="7"/>
        <v>0</v>
      </c>
    </row>
    <row r="380" spans="1:4" s="2" customFormat="1" ht="17.25" customHeight="1" hidden="1">
      <c r="A380" s="140" t="s">
        <v>464</v>
      </c>
      <c r="B380" s="130"/>
      <c r="C380" s="130"/>
      <c r="D380" s="141">
        <f t="shared" si="7"/>
        <v>0</v>
      </c>
    </row>
    <row r="381" spans="1:4" s="2" customFormat="1" ht="17.25" customHeight="1" hidden="1">
      <c r="A381" s="140" t="s">
        <v>465</v>
      </c>
      <c r="B381" s="130"/>
      <c r="C381" s="130"/>
      <c r="D381" s="141">
        <f t="shared" si="7"/>
        <v>0</v>
      </c>
    </row>
    <row r="382" spans="1:4" s="2" customFormat="1" ht="17.25" customHeight="1" hidden="1">
      <c r="A382" s="140" t="s">
        <v>466</v>
      </c>
      <c r="B382" s="130"/>
      <c r="C382" s="130"/>
      <c r="D382" s="141">
        <f t="shared" si="7"/>
        <v>0</v>
      </c>
    </row>
    <row r="383" spans="1:4" s="2" customFormat="1" ht="17.25" customHeight="1" hidden="1">
      <c r="A383" s="140" t="s">
        <v>467</v>
      </c>
      <c r="B383" s="130"/>
      <c r="C383" s="130"/>
      <c r="D383" s="141">
        <f t="shared" si="7"/>
        <v>0</v>
      </c>
    </row>
    <row r="384" spans="1:4" s="2" customFormat="1" ht="17.25" customHeight="1" hidden="1">
      <c r="A384" s="140" t="s">
        <v>468</v>
      </c>
      <c r="B384" s="130"/>
      <c r="C384" s="130"/>
      <c r="D384" s="141">
        <f t="shared" si="7"/>
        <v>0</v>
      </c>
    </row>
    <row r="385" spans="1:4" s="2" customFormat="1" ht="17.25" customHeight="1" hidden="1">
      <c r="A385" s="140" t="s">
        <v>469</v>
      </c>
      <c r="B385" s="130"/>
      <c r="C385" s="130"/>
      <c r="D385" s="141">
        <f t="shared" si="7"/>
        <v>0</v>
      </c>
    </row>
    <row r="386" spans="1:4" s="2" customFormat="1" ht="17.25" customHeight="1" hidden="1">
      <c r="A386" s="140" t="s">
        <v>470</v>
      </c>
      <c r="B386" s="130"/>
      <c r="C386" s="130"/>
      <c r="D386" s="141">
        <f t="shared" si="7"/>
        <v>0</v>
      </c>
    </row>
    <row r="387" spans="1:4" s="2" customFormat="1" ht="17.25" customHeight="1" hidden="1">
      <c r="A387" s="140" t="s">
        <v>471</v>
      </c>
      <c r="B387" s="130"/>
      <c r="C387" s="130"/>
      <c r="D387" s="141">
        <f t="shared" si="7"/>
        <v>0</v>
      </c>
    </row>
    <row r="388" spans="1:4" s="2" customFormat="1" ht="17.25" customHeight="1" hidden="1">
      <c r="A388" s="140" t="s">
        <v>472</v>
      </c>
      <c r="B388" s="130"/>
      <c r="C388" s="130"/>
      <c r="D388" s="141">
        <f t="shared" si="7"/>
        <v>0</v>
      </c>
    </row>
    <row r="389" spans="1:4" s="2" customFormat="1" ht="17.25" customHeight="1" hidden="1">
      <c r="A389" s="140" t="s">
        <v>473</v>
      </c>
      <c r="B389" s="130"/>
      <c r="C389" s="130"/>
      <c r="D389" s="141">
        <f t="shared" si="7"/>
        <v>0</v>
      </c>
    </row>
    <row r="390" spans="1:4" s="2" customFormat="1" ht="17.25" customHeight="1" hidden="1">
      <c r="A390" s="140" t="s">
        <v>474</v>
      </c>
      <c r="B390" s="130"/>
      <c r="C390" s="130"/>
      <c r="D390" s="141">
        <f aca="true" t="shared" si="8" ref="D390:D453">IF(C390=0,0,(C390-B390)/C390*100)</f>
        <v>0</v>
      </c>
    </row>
    <row r="391" spans="1:4" s="2" customFormat="1" ht="17.25" customHeight="1" hidden="1">
      <c r="A391" s="140" t="s">
        <v>475</v>
      </c>
      <c r="B391" s="130"/>
      <c r="C391" s="130"/>
      <c r="D391" s="141">
        <f t="shared" si="8"/>
        <v>0</v>
      </c>
    </row>
    <row r="392" spans="1:4" s="2" customFormat="1" ht="17.25" customHeight="1" hidden="1">
      <c r="A392" s="140" t="s">
        <v>476</v>
      </c>
      <c r="B392" s="130"/>
      <c r="C392" s="130"/>
      <c r="D392" s="141">
        <f t="shared" si="8"/>
        <v>0</v>
      </c>
    </row>
    <row r="393" spans="1:4" s="2" customFormat="1" ht="17.25" customHeight="1" hidden="1">
      <c r="A393" s="140" t="s">
        <v>477</v>
      </c>
      <c r="B393" s="130"/>
      <c r="C393" s="130"/>
      <c r="D393" s="141">
        <f t="shared" si="8"/>
        <v>0</v>
      </c>
    </row>
    <row r="394" spans="1:4" s="2" customFormat="1" ht="17.25" customHeight="1">
      <c r="A394" s="140" t="s">
        <v>478</v>
      </c>
      <c r="B394" s="130"/>
      <c r="C394" s="130"/>
      <c r="D394" s="141">
        <f t="shared" si="8"/>
        <v>0</v>
      </c>
    </row>
    <row r="395" spans="1:4" s="2" customFormat="1" ht="17.25" customHeight="1">
      <c r="A395" s="140" t="s">
        <v>479</v>
      </c>
      <c r="B395" s="130">
        <f>SUM(B396,B402:B403,B406,B409)</f>
        <v>400</v>
      </c>
      <c r="C395" s="130">
        <f>SUM(C396,C402:C403,C406,C409)</f>
        <v>18</v>
      </c>
      <c r="D395" s="141">
        <f t="shared" si="8"/>
        <v>-2122.2</v>
      </c>
    </row>
    <row r="396" spans="1:4" s="2" customFormat="1" ht="17.25" customHeight="1">
      <c r="A396" s="140" t="s">
        <v>480</v>
      </c>
      <c r="B396" s="130">
        <f>SUM(B397:B401)</f>
        <v>350</v>
      </c>
      <c r="C396" s="130">
        <f>SUM(C397:C401)</f>
        <v>9</v>
      </c>
      <c r="D396" s="141">
        <f t="shared" si="8"/>
        <v>-3788.9</v>
      </c>
    </row>
    <row r="397" spans="1:4" s="2" customFormat="1" ht="17.25" customHeight="1">
      <c r="A397" s="140" t="s">
        <v>481</v>
      </c>
      <c r="B397" s="130">
        <v>300</v>
      </c>
      <c r="C397" s="130"/>
      <c r="D397" s="141">
        <f t="shared" si="8"/>
        <v>0</v>
      </c>
    </row>
    <row r="398" spans="1:4" s="2" customFormat="1" ht="17.25" customHeight="1">
      <c r="A398" s="140" t="s">
        <v>482</v>
      </c>
      <c r="B398" s="130">
        <v>50</v>
      </c>
      <c r="C398" s="130">
        <v>9</v>
      </c>
      <c r="D398" s="141">
        <f t="shared" si="8"/>
        <v>-455.6</v>
      </c>
    </row>
    <row r="399" spans="1:4" s="2" customFormat="1" ht="17.25" customHeight="1" hidden="1">
      <c r="A399" s="140" t="s">
        <v>483</v>
      </c>
      <c r="B399" s="130"/>
      <c r="C399" s="130"/>
      <c r="D399" s="141">
        <f t="shared" si="8"/>
        <v>0</v>
      </c>
    </row>
    <row r="400" spans="1:4" s="2" customFormat="1" ht="17.25" customHeight="1" hidden="1">
      <c r="A400" s="140" t="s">
        <v>484</v>
      </c>
      <c r="B400" s="130"/>
      <c r="C400" s="130"/>
      <c r="D400" s="141">
        <f t="shared" si="8"/>
        <v>0</v>
      </c>
    </row>
    <row r="401" spans="1:4" s="2" customFormat="1" ht="17.25" customHeight="1" hidden="1">
      <c r="A401" s="140" t="s">
        <v>485</v>
      </c>
      <c r="B401" s="130"/>
      <c r="C401" s="130"/>
      <c r="D401" s="141">
        <f t="shared" si="8"/>
        <v>0</v>
      </c>
    </row>
    <row r="402" spans="1:4" s="2" customFormat="1" ht="17.25" customHeight="1" hidden="1">
      <c r="A402" s="140" t="s">
        <v>486</v>
      </c>
      <c r="B402" s="130"/>
      <c r="C402" s="130"/>
      <c r="D402" s="141">
        <f t="shared" si="8"/>
        <v>0</v>
      </c>
    </row>
    <row r="403" spans="1:4" s="2" customFormat="1" ht="17.25" customHeight="1" hidden="1">
      <c r="A403" s="140" t="s">
        <v>487</v>
      </c>
      <c r="B403" s="130"/>
      <c r="C403" s="130"/>
      <c r="D403" s="141">
        <f t="shared" si="8"/>
        <v>0</v>
      </c>
    </row>
    <row r="404" spans="1:4" s="2" customFormat="1" ht="17.25" customHeight="1" hidden="1">
      <c r="A404" s="140" t="s">
        <v>488</v>
      </c>
      <c r="B404" s="130"/>
      <c r="C404" s="130"/>
      <c r="D404" s="141">
        <f t="shared" si="8"/>
        <v>0</v>
      </c>
    </row>
    <row r="405" spans="1:4" s="2" customFormat="1" ht="17.25" customHeight="1" hidden="1">
      <c r="A405" s="140" t="s">
        <v>489</v>
      </c>
      <c r="B405" s="130"/>
      <c r="C405" s="130"/>
      <c r="D405" s="141">
        <f t="shared" si="8"/>
        <v>0</v>
      </c>
    </row>
    <row r="406" spans="1:4" s="2" customFormat="1" ht="17.25" customHeight="1" hidden="1">
      <c r="A406" s="140" t="s">
        <v>490</v>
      </c>
      <c r="B406" s="130"/>
      <c r="C406" s="130"/>
      <c r="D406" s="141">
        <f t="shared" si="8"/>
        <v>0</v>
      </c>
    </row>
    <row r="407" spans="1:4" s="2" customFormat="1" ht="17.25" customHeight="1" hidden="1">
      <c r="A407" s="140" t="s">
        <v>491</v>
      </c>
      <c r="B407" s="130"/>
      <c r="C407" s="130"/>
      <c r="D407" s="141">
        <f t="shared" si="8"/>
        <v>0</v>
      </c>
    </row>
    <row r="408" spans="1:4" s="2" customFormat="1" ht="17.25" customHeight="1" hidden="1">
      <c r="A408" s="140" t="s">
        <v>492</v>
      </c>
      <c r="B408" s="130"/>
      <c r="C408" s="130"/>
      <c r="D408" s="141">
        <f t="shared" si="8"/>
        <v>0</v>
      </c>
    </row>
    <row r="409" spans="1:4" s="2" customFormat="1" ht="17.25" customHeight="1">
      <c r="A409" s="140" t="s">
        <v>493</v>
      </c>
      <c r="B409" s="130">
        <v>50</v>
      </c>
      <c r="C409" s="130">
        <v>9</v>
      </c>
      <c r="D409" s="141">
        <f t="shared" si="8"/>
        <v>-455.6</v>
      </c>
    </row>
    <row r="410" spans="1:4" s="2" customFormat="1" ht="17.25" customHeight="1">
      <c r="A410" s="140" t="s">
        <v>494</v>
      </c>
      <c r="B410" s="130">
        <f>SUM(B411,B431,B440,B453,B459,B463,B465)</f>
        <v>1000</v>
      </c>
      <c r="C410" s="130">
        <f>SUM(C411,C431,C440,C453,C459,C463,C465)</f>
        <v>515</v>
      </c>
      <c r="D410" s="141">
        <f t="shared" si="8"/>
        <v>-94.2</v>
      </c>
    </row>
    <row r="411" spans="1:4" s="2" customFormat="1" ht="17.25" customHeight="1">
      <c r="A411" s="140" t="s">
        <v>495</v>
      </c>
      <c r="B411" s="130">
        <f>SUM(B412:B430)</f>
        <v>200</v>
      </c>
      <c r="C411" s="130">
        <f>SUM(C412:C430)</f>
        <v>166</v>
      </c>
      <c r="D411" s="141">
        <f t="shared" si="8"/>
        <v>-20.5</v>
      </c>
    </row>
    <row r="412" spans="1:4" s="2" customFormat="1" ht="17.25" customHeight="1">
      <c r="A412" s="140" t="s">
        <v>481</v>
      </c>
      <c r="B412" s="130">
        <v>150</v>
      </c>
      <c r="C412" s="130">
        <v>16</v>
      </c>
      <c r="D412" s="141">
        <f t="shared" si="8"/>
        <v>-837.5</v>
      </c>
    </row>
    <row r="413" spans="1:4" s="2" customFormat="1" ht="17.25" customHeight="1">
      <c r="A413" s="140" t="s">
        <v>482</v>
      </c>
      <c r="B413" s="130">
        <v>30</v>
      </c>
      <c r="C413" s="130">
        <v>150</v>
      </c>
      <c r="D413" s="141">
        <f t="shared" si="8"/>
        <v>80</v>
      </c>
    </row>
    <row r="414" spans="1:4" s="2" customFormat="1" ht="17.25" customHeight="1" hidden="1">
      <c r="A414" s="140" t="s">
        <v>496</v>
      </c>
      <c r="B414" s="130"/>
      <c r="C414" s="130"/>
      <c r="D414" s="141">
        <f t="shared" si="8"/>
        <v>0</v>
      </c>
    </row>
    <row r="415" spans="1:4" s="2" customFormat="1" ht="17.25" customHeight="1" hidden="1">
      <c r="A415" s="140" t="s">
        <v>497</v>
      </c>
      <c r="B415" s="130"/>
      <c r="C415" s="130"/>
      <c r="D415" s="141">
        <f t="shared" si="8"/>
        <v>0</v>
      </c>
    </row>
    <row r="416" spans="1:4" s="2" customFormat="1" ht="17.25" customHeight="1" hidden="1">
      <c r="A416" s="140" t="s">
        <v>498</v>
      </c>
      <c r="B416" s="130"/>
      <c r="C416" s="130"/>
      <c r="D416" s="141">
        <f t="shared" si="8"/>
        <v>0</v>
      </c>
    </row>
    <row r="417" spans="1:4" s="2" customFormat="1" ht="17.25" customHeight="1" hidden="1">
      <c r="A417" s="140" t="s">
        <v>499</v>
      </c>
      <c r="B417" s="130"/>
      <c r="C417" s="130"/>
      <c r="D417" s="141">
        <f t="shared" si="8"/>
        <v>0</v>
      </c>
    </row>
    <row r="418" spans="1:4" s="2" customFormat="1" ht="17.25" customHeight="1" hidden="1">
      <c r="A418" s="140" t="s">
        <v>500</v>
      </c>
      <c r="B418" s="130"/>
      <c r="C418" s="130"/>
      <c r="D418" s="141">
        <f t="shared" si="8"/>
        <v>0</v>
      </c>
    </row>
    <row r="419" spans="1:4" s="2" customFormat="1" ht="17.25" customHeight="1" hidden="1">
      <c r="A419" s="140" t="s">
        <v>501</v>
      </c>
      <c r="B419" s="130"/>
      <c r="C419" s="130"/>
      <c r="D419" s="141">
        <f t="shared" si="8"/>
        <v>0</v>
      </c>
    </row>
    <row r="420" spans="1:4" s="2" customFormat="1" ht="17.25" customHeight="1" hidden="1">
      <c r="A420" s="140" t="s">
        <v>502</v>
      </c>
      <c r="B420" s="130"/>
      <c r="C420" s="130"/>
      <c r="D420" s="141">
        <f t="shared" si="8"/>
        <v>0</v>
      </c>
    </row>
    <row r="421" spans="1:4" s="2" customFormat="1" ht="17.25" customHeight="1" hidden="1">
      <c r="A421" s="140" t="s">
        <v>503</v>
      </c>
      <c r="B421" s="130"/>
      <c r="C421" s="130"/>
      <c r="D421" s="141">
        <f t="shared" si="8"/>
        <v>0</v>
      </c>
    </row>
    <row r="422" spans="1:4" s="2" customFormat="1" ht="17.25" customHeight="1" hidden="1">
      <c r="A422" s="140" t="s">
        <v>504</v>
      </c>
      <c r="B422" s="130"/>
      <c r="C422" s="130"/>
      <c r="D422" s="141">
        <f t="shared" si="8"/>
        <v>0</v>
      </c>
    </row>
    <row r="423" spans="1:4" s="2" customFormat="1" ht="17.25" customHeight="1" hidden="1">
      <c r="A423" s="140" t="s">
        <v>505</v>
      </c>
      <c r="B423" s="130"/>
      <c r="C423" s="130"/>
      <c r="D423" s="141">
        <f t="shared" si="8"/>
        <v>0</v>
      </c>
    </row>
    <row r="424" spans="1:4" s="2" customFormat="1" ht="17.25" customHeight="1" hidden="1">
      <c r="A424" s="140" t="s">
        <v>506</v>
      </c>
      <c r="B424" s="130"/>
      <c r="C424" s="130"/>
      <c r="D424" s="141">
        <f t="shared" si="8"/>
        <v>0</v>
      </c>
    </row>
    <row r="425" spans="1:4" s="2" customFormat="1" ht="17.25" customHeight="1" hidden="1">
      <c r="A425" s="140" t="s">
        <v>507</v>
      </c>
      <c r="B425" s="130"/>
      <c r="C425" s="130"/>
      <c r="D425" s="141">
        <f t="shared" si="8"/>
        <v>0</v>
      </c>
    </row>
    <row r="426" spans="1:4" s="2" customFormat="1" ht="17.25" customHeight="1" hidden="1">
      <c r="A426" s="140" t="s">
        <v>508</v>
      </c>
      <c r="B426" s="130"/>
      <c r="C426" s="130"/>
      <c r="D426" s="141">
        <f t="shared" si="8"/>
        <v>0</v>
      </c>
    </row>
    <row r="427" spans="1:4" s="2" customFormat="1" ht="17.25" customHeight="1" hidden="1">
      <c r="A427" s="140" t="s">
        <v>509</v>
      </c>
      <c r="B427" s="130"/>
      <c r="C427" s="130"/>
      <c r="D427" s="141">
        <f t="shared" si="8"/>
        <v>0</v>
      </c>
    </row>
    <row r="428" spans="1:4" s="2" customFormat="1" ht="17.25" customHeight="1" hidden="1">
      <c r="A428" s="140" t="s">
        <v>510</v>
      </c>
      <c r="B428" s="130"/>
      <c r="C428" s="130"/>
      <c r="D428" s="141">
        <f t="shared" si="8"/>
        <v>0</v>
      </c>
    </row>
    <row r="429" spans="1:4" s="2" customFormat="1" ht="17.25" customHeight="1" hidden="1">
      <c r="A429" s="140" t="s">
        <v>511</v>
      </c>
      <c r="B429" s="130"/>
      <c r="C429" s="130"/>
      <c r="D429" s="141">
        <f t="shared" si="8"/>
        <v>0</v>
      </c>
    </row>
    <row r="430" spans="1:4" s="2" customFormat="1" ht="17.25" customHeight="1">
      <c r="A430" s="140" t="s">
        <v>512</v>
      </c>
      <c r="B430" s="130">
        <v>20</v>
      </c>
      <c r="C430" s="130"/>
      <c r="D430" s="141">
        <f t="shared" si="8"/>
        <v>0</v>
      </c>
    </row>
    <row r="431" spans="1:4" s="2" customFormat="1" ht="17.25" customHeight="1" hidden="1">
      <c r="A431" s="140" t="s">
        <v>513</v>
      </c>
      <c r="B431" s="130"/>
      <c r="C431" s="130"/>
      <c r="D431" s="141">
        <f t="shared" si="8"/>
        <v>0</v>
      </c>
    </row>
    <row r="432" spans="1:4" s="2" customFormat="1" ht="17.25" customHeight="1" hidden="1">
      <c r="A432" s="140" t="s">
        <v>482</v>
      </c>
      <c r="B432" s="130"/>
      <c r="C432" s="130"/>
      <c r="D432" s="141">
        <f t="shared" si="8"/>
        <v>0</v>
      </c>
    </row>
    <row r="433" spans="1:4" s="2" customFormat="1" ht="17.25" customHeight="1" hidden="1">
      <c r="A433" s="140" t="s">
        <v>514</v>
      </c>
      <c r="B433" s="130"/>
      <c r="C433" s="130"/>
      <c r="D433" s="141">
        <f t="shared" si="8"/>
        <v>0</v>
      </c>
    </row>
    <row r="434" spans="1:4" s="2" customFormat="1" ht="17.25" customHeight="1" hidden="1">
      <c r="A434" s="140" t="s">
        <v>515</v>
      </c>
      <c r="B434" s="130"/>
      <c r="C434" s="130"/>
      <c r="D434" s="141">
        <f t="shared" si="8"/>
        <v>0</v>
      </c>
    </row>
    <row r="435" spans="1:4" s="2" customFormat="1" ht="17.25" customHeight="1" hidden="1">
      <c r="A435" s="140" t="s">
        <v>516</v>
      </c>
      <c r="B435" s="130"/>
      <c r="C435" s="130"/>
      <c r="D435" s="141">
        <f t="shared" si="8"/>
        <v>0</v>
      </c>
    </row>
    <row r="436" spans="1:4" s="2" customFormat="1" ht="17.25" customHeight="1" hidden="1">
      <c r="A436" s="140" t="s">
        <v>517</v>
      </c>
      <c r="B436" s="130"/>
      <c r="C436" s="130"/>
      <c r="D436" s="141">
        <f t="shared" si="8"/>
        <v>0</v>
      </c>
    </row>
    <row r="437" spans="1:4" s="2" customFormat="1" ht="17.25" customHeight="1" hidden="1">
      <c r="A437" s="140" t="s">
        <v>518</v>
      </c>
      <c r="B437" s="130"/>
      <c r="C437" s="130"/>
      <c r="D437" s="141">
        <f t="shared" si="8"/>
        <v>0</v>
      </c>
    </row>
    <row r="438" spans="1:4" s="2" customFormat="1" ht="17.25" customHeight="1" hidden="1">
      <c r="A438" s="140" t="s">
        <v>519</v>
      </c>
      <c r="B438" s="130"/>
      <c r="C438" s="130"/>
      <c r="D438" s="141">
        <f t="shared" si="8"/>
        <v>0</v>
      </c>
    </row>
    <row r="439" spans="1:4" s="2" customFormat="1" ht="17.25" customHeight="1" hidden="1">
      <c r="A439" s="140" t="s">
        <v>520</v>
      </c>
      <c r="B439" s="130"/>
      <c r="C439" s="130"/>
      <c r="D439" s="141">
        <f t="shared" si="8"/>
        <v>0</v>
      </c>
    </row>
    <row r="440" spans="1:4" s="2" customFormat="1" ht="17.25" customHeight="1">
      <c r="A440" s="140" t="s">
        <v>521</v>
      </c>
      <c r="B440" s="130">
        <f>SUM(B441:B452)</f>
        <v>400</v>
      </c>
      <c r="C440" s="130">
        <f>SUM(C441:C452)</f>
        <v>296</v>
      </c>
      <c r="D440" s="141">
        <f t="shared" si="8"/>
        <v>-35.1</v>
      </c>
    </row>
    <row r="441" spans="1:4" s="2" customFormat="1" ht="17.25" customHeight="1">
      <c r="A441" s="140" t="s">
        <v>481</v>
      </c>
      <c r="B441" s="130">
        <v>250</v>
      </c>
      <c r="C441" s="130">
        <v>288</v>
      </c>
      <c r="D441" s="141">
        <f t="shared" si="8"/>
        <v>13.2</v>
      </c>
    </row>
    <row r="442" spans="1:4" s="2" customFormat="1" ht="17.25" customHeight="1">
      <c r="A442" s="140" t="s">
        <v>482</v>
      </c>
      <c r="B442" s="130"/>
      <c r="C442" s="130">
        <v>8</v>
      </c>
      <c r="D442" s="141">
        <f t="shared" si="8"/>
        <v>100</v>
      </c>
    </row>
    <row r="443" spans="1:4" s="2" customFormat="1" ht="17.25" customHeight="1" hidden="1">
      <c r="A443" s="140" t="s">
        <v>483</v>
      </c>
      <c r="B443" s="130"/>
      <c r="C443" s="130"/>
      <c r="D443" s="141">
        <f t="shared" si="8"/>
        <v>0</v>
      </c>
    </row>
    <row r="444" spans="1:4" s="2" customFormat="1" ht="17.25" customHeight="1" hidden="1">
      <c r="A444" s="140" t="s">
        <v>522</v>
      </c>
      <c r="B444" s="130"/>
      <c r="C444" s="130"/>
      <c r="D444" s="141">
        <f t="shared" si="8"/>
        <v>0</v>
      </c>
    </row>
    <row r="445" spans="1:4" s="2" customFormat="1" ht="17.25" customHeight="1" hidden="1">
      <c r="A445" s="140" t="s">
        <v>523</v>
      </c>
      <c r="B445" s="130"/>
      <c r="C445" s="130"/>
      <c r="D445" s="141">
        <f t="shared" si="8"/>
        <v>0</v>
      </c>
    </row>
    <row r="446" spans="1:4" s="2" customFormat="1" ht="17.25" customHeight="1" hidden="1">
      <c r="A446" s="140" t="s">
        <v>524</v>
      </c>
      <c r="B446" s="130"/>
      <c r="C446" s="130"/>
      <c r="D446" s="141">
        <f t="shared" si="8"/>
        <v>0</v>
      </c>
    </row>
    <row r="447" spans="1:4" s="2" customFormat="1" ht="17.25" customHeight="1" hidden="1">
      <c r="A447" s="140" t="s">
        <v>525</v>
      </c>
      <c r="B447" s="130"/>
      <c r="C447" s="130"/>
      <c r="D447" s="141">
        <f t="shared" si="8"/>
        <v>0</v>
      </c>
    </row>
    <row r="448" spans="1:4" s="2" customFormat="1" ht="17.25" customHeight="1" hidden="1">
      <c r="A448" s="140" t="s">
        <v>526</v>
      </c>
      <c r="B448" s="130"/>
      <c r="C448" s="130"/>
      <c r="D448" s="141">
        <f t="shared" si="8"/>
        <v>0</v>
      </c>
    </row>
    <row r="449" spans="1:4" s="2" customFormat="1" ht="17.25" customHeight="1" hidden="1">
      <c r="A449" s="140" t="s">
        <v>527</v>
      </c>
      <c r="B449" s="130"/>
      <c r="C449" s="130"/>
      <c r="D449" s="141">
        <f t="shared" si="8"/>
        <v>0</v>
      </c>
    </row>
    <row r="450" spans="1:4" s="2" customFormat="1" ht="17.25" customHeight="1" hidden="1">
      <c r="A450" s="140" t="s">
        <v>528</v>
      </c>
      <c r="B450" s="130"/>
      <c r="C450" s="130"/>
      <c r="D450" s="141">
        <f t="shared" si="8"/>
        <v>0</v>
      </c>
    </row>
    <row r="451" spans="1:4" s="2" customFormat="1" ht="17.25" customHeight="1" hidden="1">
      <c r="A451" s="140" t="s">
        <v>529</v>
      </c>
      <c r="B451" s="130"/>
      <c r="C451" s="130"/>
      <c r="D451" s="141">
        <f t="shared" si="8"/>
        <v>0</v>
      </c>
    </row>
    <row r="452" spans="1:4" s="2" customFormat="1" ht="17.25" customHeight="1">
      <c r="A452" s="140" t="s">
        <v>530</v>
      </c>
      <c r="B452" s="130">
        <v>150</v>
      </c>
      <c r="C452" s="130"/>
      <c r="D452" s="141">
        <f t="shared" si="8"/>
        <v>0</v>
      </c>
    </row>
    <row r="453" spans="1:4" s="2" customFormat="1" ht="17.25" customHeight="1" hidden="1">
      <c r="A453" s="140" t="s">
        <v>531</v>
      </c>
      <c r="B453" s="130">
        <f>SUM(B454:B458)</f>
        <v>0</v>
      </c>
      <c r="C453" s="130">
        <f>SUM(C454:C458)</f>
        <v>0</v>
      </c>
      <c r="D453" s="141">
        <f t="shared" si="8"/>
        <v>0</v>
      </c>
    </row>
    <row r="454" spans="1:4" s="2" customFormat="1" ht="17.25" customHeight="1" hidden="1">
      <c r="A454" s="140" t="s">
        <v>481</v>
      </c>
      <c r="B454" s="130"/>
      <c r="C454" s="130"/>
      <c r="D454" s="141">
        <f aca="true" t="shared" si="9" ref="D454:D517">IF(C454=0,0,(C454-B454)/C454*100)</f>
        <v>0</v>
      </c>
    </row>
    <row r="455" spans="1:4" s="2" customFormat="1" ht="17.25" customHeight="1" hidden="1">
      <c r="A455" s="140" t="s">
        <v>482</v>
      </c>
      <c r="B455" s="130"/>
      <c r="C455" s="130"/>
      <c r="D455" s="141">
        <f t="shared" si="9"/>
        <v>0</v>
      </c>
    </row>
    <row r="456" spans="1:4" s="2" customFormat="1" ht="17.25" customHeight="1" hidden="1">
      <c r="A456" s="140" t="s">
        <v>532</v>
      </c>
      <c r="B456" s="130"/>
      <c r="C456" s="130"/>
      <c r="D456" s="141">
        <f t="shared" si="9"/>
        <v>0</v>
      </c>
    </row>
    <row r="457" spans="1:4" s="2" customFormat="1" ht="17.25" customHeight="1" hidden="1">
      <c r="A457" s="140" t="s">
        <v>533</v>
      </c>
      <c r="B457" s="130"/>
      <c r="C457" s="130"/>
      <c r="D457" s="141">
        <f t="shared" si="9"/>
        <v>0</v>
      </c>
    </row>
    <row r="458" spans="1:4" s="2" customFormat="1" ht="17.25" customHeight="1" hidden="1">
      <c r="A458" s="140" t="s">
        <v>534</v>
      </c>
      <c r="B458" s="130"/>
      <c r="C458" s="130"/>
      <c r="D458" s="141">
        <f t="shared" si="9"/>
        <v>0</v>
      </c>
    </row>
    <row r="459" spans="1:4" s="2" customFormat="1" ht="17.25" customHeight="1">
      <c r="A459" s="140" t="s">
        <v>535</v>
      </c>
      <c r="B459" s="130">
        <f>SUM(B460:B462)</f>
        <v>350</v>
      </c>
      <c r="C459" s="130">
        <f>SUM(C460:C462)</f>
        <v>53</v>
      </c>
      <c r="D459" s="141">
        <f t="shared" si="9"/>
        <v>-560.4</v>
      </c>
    </row>
    <row r="460" spans="1:4" s="2" customFormat="1" ht="17.25" customHeight="1" hidden="1">
      <c r="A460" s="140" t="s">
        <v>536</v>
      </c>
      <c r="B460" s="130"/>
      <c r="C460" s="130"/>
      <c r="D460" s="141">
        <f t="shared" si="9"/>
        <v>0</v>
      </c>
    </row>
    <row r="461" spans="1:4" s="2" customFormat="1" ht="17.25" customHeight="1">
      <c r="A461" s="140" t="s">
        <v>537</v>
      </c>
      <c r="B461" s="130">
        <v>350</v>
      </c>
      <c r="C461" s="130">
        <v>53</v>
      </c>
      <c r="D461" s="141">
        <f t="shared" si="9"/>
        <v>-560.4</v>
      </c>
    </row>
    <row r="462" spans="1:4" s="2" customFormat="1" ht="17.25" customHeight="1" hidden="1">
      <c r="A462" s="140" t="s">
        <v>538</v>
      </c>
      <c r="B462" s="130"/>
      <c r="C462" s="130"/>
      <c r="D462" s="141">
        <f t="shared" si="9"/>
        <v>0</v>
      </c>
    </row>
    <row r="463" spans="1:4" s="2" customFormat="1" ht="17.25" customHeight="1" hidden="1">
      <c r="A463" s="140" t="s">
        <v>539</v>
      </c>
      <c r="B463" s="130"/>
      <c r="C463" s="130"/>
      <c r="D463" s="141">
        <f t="shared" si="9"/>
        <v>0</v>
      </c>
    </row>
    <row r="464" spans="1:4" s="2" customFormat="1" ht="17.25" customHeight="1" hidden="1">
      <c r="A464" s="140" t="s">
        <v>540</v>
      </c>
      <c r="B464" s="130"/>
      <c r="C464" s="130"/>
      <c r="D464" s="141">
        <f t="shared" si="9"/>
        <v>0</v>
      </c>
    </row>
    <row r="465" spans="1:4" s="2" customFormat="1" ht="17.25" customHeight="1">
      <c r="A465" s="140" t="s">
        <v>541</v>
      </c>
      <c r="B465" s="130">
        <v>50</v>
      </c>
      <c r="C465" s="130"/>
      <c r="D465" s="141">
        <f t="shared" si="9"/>
        <v>0</v>
      </c>
    </row>
    <row r="466" spans="1:4" s="2" customFormat="1" ht="17.25" customHeight="1">
      <c r="A466" s="140" t="s">
        <v>542</v>
      </c>
      <c r="B466" s="130">
        <f>SUM(B467,B477,B483,B481)</f>
        <v>0</v>
      </c>
      <c r="C466" s="130">
        <f>SUM(C467,C477,C483,C481)</f>
        <v>0</v>
      </c>
      <c r="D466" s="141">
        <f t="shared" si="9"/>
        <v>0</v>
      </c>
    </row>
    <row r="467" spans="1:4" s="2" customFormat="1" ht="17.25" customHeight="1" hidden="1">
      <c r="A467" s="140" t="s">
        <v>543</v>
      </c>
      <c r="B467" s="130"/>
      <c r="C467" s="130"/>
      <c r="D467" s="141">
        <f t="shared" si="9"/>
        <v>0</v>
      </c>
    </row>
    <row r="468" spans="1:4" s="2" customFormat="1" ht="17.25" customHeight="1" hidden="1">
      <c r="A468" s="140" t="s">
        <v>481</v>
      </c>
      <c r="B468" s="130"/>
      <c r="C468" s="130"/>
      <c r="D468" s="141">
        <f t="shared" si="9"/>
        <v>0</v>
      </c>
    </row>
    <row r="469" spans="1:4" s="2" customFormat="1" ht="17.25" customHeight="1" hidden="1">
      <c r="A469" s="140" t="s">
        <v>482</v>
      </c>
      <c r="B469" s="130"/>
      <c r="C469" s="130"/>
      <c r="D469" s="141">
        <f t="shared" si="9"/>
        <v>0</v>
      </c>
    </row>
    <row r="470" spans="1:4" s="2" customFormat="1" ht="17.25" customHeight="1" hidden="1">
      <c r="A470" s="140" t="s">
        <v>544</v>
      </c>
      <c r="B470" s="130"/>
      <c r="C470" s="130"/>
      <c r="D470" s="141">
        <f t="shared" si="9"/>
        <v>0</v>
      </c>
    </row>
    <row r="471" spans="1:4" s="2" customFormat="1" ht="17.25" customHeight="1" hidden="1">
      <c r="A471" s="140" t="s">
        <v>545</v>
      </c>
      <c r="B471" s="130"/>
      <c r="C471" s="130"/>
      <c r="D471" s="141">
        <f t="shared" si="9"/>
        <v>0</v>
      </c>
    </row>
    <row r="472" spans="1:4" s="2" customFormat="1" ht="17.25" customHeight="1" hidden="1">
      <c r="A472" s="140" t="s">
        <v>546</v>
      </c>
      <c r="B472" s="130"/>
      <c r="C472" s="130"/>
      <c r="D472" s="141">
        <f t="shared" si="9"/>
        <v>0</v>
      </c>
    </row>
    <row r="473" spans="1:4" s="2" customFormat="1" ht="17.25" customHeight="1" hidden="1">
      <c r="A473" s="140" t="s">
        <v>547</v>
      </c>
      <c r="B473" s="130"/>
      <c r="C473" s="130"/>
      <c r="D473" s="141">
        <f t="shared" si="9"/>
        <v>0</v>
      </c>
    </row>
    <row r="474" spans="1:4" s="2" customFormat="1" ht="17.25" customHeight="1" hidden="1">
      <c r="A474" s="140" t="s">
        <v>548</v>
      </c>
      <c r="B474" s="130"/>
      <c r="C474" s="130"/>
      <c r="D474" s="141">
        <f t="shared" si="9"/>
        <v>0</v>
      </c>
    </row>
    <row r="475" spans="1:4" s="2" customFormat="1" ht="17.25" customHeight="1" hidden="1">
      <c r="A475" s="140" t="s">
        <v>549</v>
      </c>
      <c r="B475" s="130"/>
      <c r="C475" s="130"/>
      <c r="D475" s="141">
        <f t="shared" si="9"/>
        <v>0</v>
      </c>
    </row>
    <row r="476" spans="1:4" s="2" customFormat="1" ht="17.25" customHeight="1" hidden="1">
      <c r="A476" s="140" t="s">
        <v>550</v>
      </c>
      <c r="B476" s="130"/>
      <c r="C476" s="130"/>
      <c r="D476" s="141">
        <f t="shared" si="9"/>
        <v>0</v>
      </c>
    </row>
    <row r="477" spans="1:4" s="2" customFormat="1" ht="17.25" customHeight="1" hidden="1">
      <c r="A477" s="140" t="s">
        <v>551</v>
      </c>
      <c r="B477" s="130"/>
      <c r="C477" s="130"/>
      <c r="D477" s="141">
        <f t="shared" si="9"/>
        <v>0</v>
      </c>
    </row>
    <row r="478" spans="1:4" s="2" customFormat="1" ht="17.25" customHeight="1" hidden="1">
      <c r="A478" s="140" t="s">
        <v>552</v>
      </c>
      <c r="B478" s="130"/>
      <c r="C478" s="130"/>
      <c r="D478" s="141">
        <f t="shared" si="9"/>
        <v>0</v>
      </c>
    </row>
    <row r="479" spans="1:4" s="2" customFormat="1" ht="17.25" customHeight="1" hidden="1">
      <c r="A479" s="140" t="s">
        <v>553</v>
      </c>
      <c r="B479" s="130"/>
      <c r="C479" s="130"/>
      <c r="D479" s="141">
        <f t="shared" si="9"/>
        <v>0</v>
      </c>
    </row>
    <row r="480" spans="1:4" s="2" customFormat="1" ht="17.25" customHeight="1" hidden="1">
      <c r="A480" s="140" t="s">
        <v>554</v>
      </c>
      <c r="B480" s="130"/>
      <c r="C480" s="130"/>
      <c r="D480" s="141">
        <f t="shared" si="9"/>
        <v>0</v>
      </c>
    </row>
    <row r="481" spans="1:4" s="2" customFormat="1" ht="17.25" customHeight="1" hidden="1">
      <c r="A481" s="140" t="s">
        <v>555</v>
      </c>
      <c r="B481" s="130"/>
      <c r="C481" s="130"/>
      <c r="D481" s="141">
        <f t="shared" si="9"/>
        <v>0</v>
      </c>
    </row>
    <row r="482" spans="1:4" s="2" customFormat="1" ht="17.25" customHeight="1" hidden="1">
      <c r="A482" s="140" t="s">
        <v>556</v>
      </c>
      <c r="B482" s="130"/>
      <c r="C482" s="130"/>
      <c r="D482" s="141">
        <f t="shared" si="9"/>
        <v>0</v>
      </c>
    </row>
    <row r="483" spans="1:4" s="2" customFormat="1" ht="17.25" customHeight="1">
      <c r="A483" s="140" t="s">
        <v>557</v>
      </c>
      <c r="B483" s="130">
        <f>SUM(B484:B485)</f>
        <v>0</v>
      </c>
      <c r="C483" s="130">
        <f>SUM(C484:C485)</f>
        <v>0</v>
      </c>
      <c r="D483" s="141">
        <f t="shared" si="9"/>
        <v>0</v>
      </c>
    </row>
    <row r="484" spans="1:4" s="2" customFormat="1" ht="17.25" customHeight="1" hidden="1">
      <c r="A484" s="140" t="s">
        <v>558</v>
      </c>
      <c r="B484" s="130"/>
      <c r="C484" s="130"/>
      <c r="D484" s="141">
        <f t="shared" si="9"/>
        <v>0</v>
      </c>
    </row>
    <row r="485" spans="1:4" s="2" customFormat="1" ht="17.25" customHeight="1">
      <c r="A485" s="140" t="s">
        <v>559</v>
      </c>
      <c r="B485" s="130"/>
      <c r="C485" s="130"/>
      <c r="D485" s="141">
        <f t="shared" si="9"/>
        <v>0</v>
      </c>
    </row>
    <row r="486" spans="1:4" s="2" customFormat="1" ht="17.25" customHeight="1" hidden="1">
      <c r="A486" s="140" t="s">
        <v>560</v>
      </c>
      <c r="B486" s="130"/>
      <c r="C486" s="130"/>
      <c r="D486" s="141">
        <f t="shared" si="9"/>
        <v>0</v>
      </c>
    </row>
    <row r="487" spans="1:4" s="2" customFormat="1" ht="17.25" customHeight="1" hidden="1">
      <c r="A487" s="140" t="s">
        <v>561</v>
      </c>
      <c r="B487" s="130"/>
      <c r="C487" s="130"/>
      <c r="D487" s="141">
        <f t="shared" si="9"/>
        <v>0</v>
      </c>
    </row>
    <row r="488" spans="1:4" s="2" customFormat="1" ht="17.25" customHeight="1" hidden="1">
      <c r="A488" s="140" t="s">
        <v>562</v>
      </c>
      <c r="B488" s="130"/>
      <c r="C488" s="130"/>
      <c r="D488" s="141">
        <f t="shared" si="9"/>
        <v>0</v>
      </c>
    </row>
    <row r="489" spans="1:4" s="2" customFormat="1" ht="17.25" customHeight="1" hidden="1">
      <c r="A489" s="140" t="s">
        <v>563</v>
      </c>
      <c r="B489" s="130"/>
      <c r="C489" s="130"/>
      <c r="D489" s="141">
        <f t="shared" si="9"/>
        <v>0</v>
      </c>
    </row>
    <row r="490" spans="1:4" s="2" customFormat="1" ht="17.25" customHeight="1" hidden="1">
      <c r="A490" s="140" t="s">
        <v>564</v>
      </c>
      <c r="B490" s="130"/>
      <c r="C490" s="130"/>
      <c r="D490" s="141">
        <f t="shared" si="9"/>
        <v>0</v>
      </c>
    </row>
    <row r="491" spans="1:4" s="2" customFormat="1" ht="17.25" customHeight="1" hidden="1">
      <c r="A491" s="140" t="s">
        <v>565</v>
      </c>
      <c r="B491" s="130"/>
      <c r="C491" s="130"/>
      <c r="D491" s="141">
        <f t="shared" si="9"/>
        <v>0</v>
      </c>
    </row>
    <row r="492" spans="1:4" s="2" customFormat="1" ht="17.25" customHeight="1" hidden="1">
      <c r="A492" s="140" t="s">
        <v>566</v>
      </c>
      <c r="B492" s="130"/>
      <c r="C492" s="130"/>
      <c r="D492" s="141">
        <f t="shared" si="9"/>
        <v>0</v>
      </c>
    </row>
    <row r="493" spans="1:4" s="2" customFormat="1" ht="17.25" customHeight="1" hidden="1">
      <c r="A493" s="140" t="s">
        <v>481</v>
      </c>
      <c r="B493" s="130"/>
      <c r="C493" s="130"/>
      <c r="D493" s="141">
        <f t="shared" si="9"/>
        <v>0</v>
      </c>
    </row>
    <row r="494" spans="1:4" s="2" customFormat="1" ht="17.25" customHeight="1" hidden="1">
      <c r="A494" s="140" t="s">
        <v>482</v>
      </c>
      <c r="B494" s="130"/>
      <c r="C494" s="130"/>
      <c r="D494" s="141">
        <f t="shared" si="9"/>
        <v>0</v>
      </c>
    </row>
    <row r="495" spans="1:4" s="2" customFormat="1" ht="17.25" customHeight="1" hidden="1">
      <c r="A495" s="140" t="s">
        <v>567</v>
      </c>
      <c r="B495" s="130"/>
      <c r="C495" s="130"/>
      <c r="D495" s="141">
        <f t="shared" si="9"/>
        <v>0</v>
      </c>
    </row>
    <row r="496" spans="1:4" s="2" customFormat="1" ht="17.25" customHeight="1" hidden="1">
      <c r="A496" s="140" t="s">
        <v>568</v>
      </c>
      <c r="B496" s="130"/>
      <c r="C496" s="130"/>
      <c r="D496" s="141">
        <f t="shared" si="9"/>
        <v>0</v>
      </c>
    </row>
    <row r="497" spans="1:4" s="2" customFormat="1" ht="17.25" customHeight="1" hidden="1">
      <c r="A497" s="140" t="s">
        <v>569</v>
      </c>
      <c r="B497" s="130"/>
      <c r="C497" s="130"/>
      <c r="D497" s="141">
        <f t="shared" si="9"/>
        <v>0</v>
      </c>
    </row>
    <row r="498" spans="1:4" s="2" customFormat="1" ht="17.25" customHeight="1" hidden="1">
      <c r="A498" s="140" t="s">
        <v>570</v>
      </c>
      <c r="B498" s="130"/>
      <c r="C498" s="130"/>
      <c r="D498" s="141">
        <f t="shared" si="9"/>
        <v>0</v>
      </c>
    </row>
    <row r="499" spans="1:4" s="2" customFormat="1" ht="17.25" customHeight="1" hidden="1">
      <c r="A499" s="140" t="s">
        <v>481</v>
      </c>
      <c r="B499" s="130"/>
      <c r="C499" s="130"/>
      <c r="D499" s="141">
        <f t="shared" si="9"/>
        <v>0</v>
      </c>
    </row>
    <row r="500" spans="1:4" s="2" customFormat="1" ht="17.25" customHeight="1" hidden="1">
      <c r="A500" s="140" t="s">
        <v>482</v>
      </c>
      <c r="B500" s="130"/>
      <c r="C500" s="130"/>
      <c r="D500" s="141">
        <f t="shared" si="9"/>
        <v>0</v>
      </c>
    </row>
    <row r="501" spans="1:4" s="2" customFormat="1" ht="17.25" customHeight="1" hidden="1">
      <c r="A501" s="140" t="s">
        <v>571</v>
      </c>
      <c r="B501" s="130"/>
      <c r="C501" s="130"/>
      <c r="D501" s="141">
        <f t="shared" si="9"/>
        <v>0</v>
      </c>
    </row>
    <row r="502" spans="1:4" s="2" customFormat="1" ht="17.25" customHeight="1" hidden="1">
      <c r="A502" s="140" t="s">
        <v>572</v>
      </c>
      <c r="B502" s="130"/>
      <c r="C502" s="130"/>
      <c r="D502" s="141">
        <f t="shared" si="9"/>
        <v>0</v>
      </c>
    </row>
    <row r="503" spans="1:4" s="2" customFormat="1" ht="17.25" customHeight="1" hidden="1">
      <c r="A503" s="140" t="s">
        <v>573</v>
      </c>
      <c r="B503" s="130"/>
      <c r="C503" s="130"/>
      <c r="D503" s="141">
        <f t="shared" si="9"/>
        <v>0</v>
      </c>
    </row>
    <row r="504" spans="1:4" s="2" customFormat="1" ht="17.25" customHeight="1" hidden="1">
      <c r="A504" s="140" t="s">
        <v>574</v>
      </c>
      <c r="B504" s="130"/>
      <c r="C504" s="130"/>
      <c r="D504" s="141">
        <f t="shared" si="9"/>
        <v>0</v>
      </c>
    </row>
    <row r="505" spans="1:4" s="2" customFormat="1" ht="17.25" customHeight="1" hidden="1">
      <c r="A505" s="140" t="s">
        <v>574</v>
      </c>
      <c r="B505" s="130"/>
      <c r="C505" s="130"/>
      <c r="D505" s="141">
        <f t="shared" si="9"/>
        <v>0</v>
      </c>
    </row>
    <row r="506" spans="1:4" s="2" customFormat="1" ht="17.25" customHeight="1" hidden="1">
      <c r="A506" s="140" t="s">
        <v>575</v>
      </c>
      <c r="B506" s="130"/>
      <c r="C506" s="130"/>
      <c r="D506" s="141">
        <f t="shared" si="9"/>
        <v>0</v>
      </c>
    </row>
    <row r="507" spans="1:4" s="2" customFormat="1" ht="17.25" customHeight="1" hidden="1">
      <c r="A507" s="140" t="s">
        <v>576</v>
      </c>
      <c r="B507" s="130"/>
      <c r="C507" s="130"/>
      <c r="D507" s="141">
        <f t="shared" si="9"/>
        <v>0</v>
      </c>
    </row>
    <row r="508" spans="1:4" s="2" customFormat="1" ht="17.25" customHeight="1" hidden="1">
      <c r="A508" s="140" t="s">
        <v>577</v>
      </c>
      <c r="B508" s="130"/>
      <c r="C508" s="130"/>
      <c r="D508" s="141">
        <f t="shared" si="9"/>
        <v>0</v>
      </c>
    </row>
    <row r="509" spans="1:4" s="2" customFormat="1" ht="17.25" customHeight="1" hidden="1">
      <c r="A509" s="140" t="s">
        <v>578</v>
      </c>
      <c r="B509" s="130"/>
      <c r="C509" s="130"/>
      <c r="D509" s="141">
        <f t="shared" si="9"/>
        <v>0</v>
      </c>
    </row>
    <row r="510" spans="1:4" s="2" customFormat="1" ht="17.25" customHeight="1" hidden="1">
      <c r="A510" s="140" t="s">
        <v>579</v>
      </c>
      <c r="B510" s="130"/>
      <c r="C510" s="130"/>
      <c r="D510" s="141">
        <f t="shared" si="9"/>
        <v>0</v>
      </c>
    </row>
    <row r="511" spans="1:4" s="2" customFormat="1" ht="17.25" customHeight="1" hidden="1">
      <c r="A511" s="140" t="s">
        <v>580</v>
      </c>
      <c r="B511" s="130"/>
      <c r="C511" s="130"/>
      <c r="D511" s="141">
        <f t="shared" si="9"/>
        <v>0</v>
      </c>
    </row>
    <row r="512" spans="1:4" s="2" customFormat="1" ht="17.25" customHeight="1" hidden="1">
      <c r="A512" s="140" t="s">
        <v>581</v>
      </c>
      <c r="B512" s="130"/>
      <c r="C512" s="130"/>
      <c r="D512" s="141">
        <f t="shared" si="9"/>
        <v>0</v>
      </c>
    </row>
    <row r="513" spans="1:4" s="2" customFormat="1" ht="17.25" customHeight="1" hidden="1">
      <c r="A513" s="140" t="s">
        <v>582</v>
      </c>
      <c r="B513" s="130"/>
      <c r="C513" s="130"/>
      <c r="D513" s="141">
        <f t="shared" si="9"/>
        <v>0</v>
      </c>
    </row>
    <row r="514" spans="1:4" s="2" customFormat="1" ht="17.25" customHeight="1" hidden="1">
      <c r="A514" s="140" t="s">
        <v>583</v>
      </c>
      <c r="B514" s="130"/>
      <c r="C514" s="130"/>
      <c r="D514" s="141">
        <f t="shared" si="9"/>
        <v>0</v>
      </c>
    </row>
    <row r="515" spans="1:4" s="2" customFormat="1" ht="17.25" customHeight="1" hidden="1">
      <c r="A515" s="140" t="s">
        <v>584</v>
      </c>
      <c r="B515" s="130"/>
      <c r="C515" s="130"/>
      <c r="D515" s="141">
        <f t="shared" si="9"/>
        <v>0</v>
      </c>
    </row>
    <row r="516" spans="1:4" s="2" customFormat="1" ht="17.25" customHeight="1" hidden="1">
      <c r="A516" s="140" t="s">
        <v>585</v>
      </c>
      <c r="B516" s="130"/>
      <c r="C516" s="130"/>
      <c r="D516" s="141">
        <f t="shared" si="9"/>
        <v>0</v>
      </c>
    </row>
    <row r="517" spans="1:4" s="2" customFormat="1" ht="17.25" customHeight="1" hidden="1">
      <c r="A517" s="140" t="s">
        <v>586</v>
      </c>
      <c r="B517" s="130"/>
      <c r="C517" s="130"/>
      <c r="D517" s="141">
        <f t="shared" si="9"/>
        <v>0</v>
      </c>
    </row>
    <row r="518" spans="1:4" s="2" customFormat="1" ht="17.25" customHeight="1" hidden="1">
      <c r="A518" s="140" t="s">
        <v>587</v>
      </c>
      <c r="B518" s="130"/>
      <c r="C518" s="130"/>
      <c r="D518" s="141">
        <f aca="true" t="shared" si="10" ref="D518:D581">IF(C518=0,0,(C518-B518)/C518*100)</f>
        <v>0</v>
      </c>
    </row>
    <row r="519" spans="1:4" s="2" customFormat="1" ht="17.25" customHeight="1" hidden="1">
      <c r="A519" s="140" t="s">
        <v>588</v>
      </c>
      <c r="B519" s="130"/>
      <c r="C519" s="130"/>
      <c r="D519" s="141">
        <f t="shared" si="10"/>
        <v>0</v>
      </c>
    </row>
    <row r="520" spans="1:4" s="2" customFormat="1" ht="17.25" customHeight="1" hidden="1">
      <c r="A520" s="140" t="s">
        <v>589</v>
      </c>
      <c r="B520" s="130"/>
      <c r="C520" s="130"/>
      <c r="D520" s="141">
        <f t="shared" si="10"/>
        <v>0</v>
      </c>
    </row>
    <row r="521" spans="1:4" s="2" customFormat="1" ht="17.25" customHeight="1">
      <c r="A521" s="140" t="s">
        <v>590</v>
      </c>
      <c r="B521" s="130">
        <f>SUM(B522:B523)</f>
        <v>100</v>
      </c>
      <c r="C521" s="130">
        <f>SUM(C522:C523)</f>
        <v>1</v>
      </c>
      <c r="D521" s="141">
        <f t="shared" si="10"/>
        <v>-9900</v>
      </c>
    </row>
    <row r="522" spans="1:4" s="2" customFormat="1" ht="17.25" customHeight="1" hidden="1">
      <c r="A522" s="140" t="s">
        <v>591</v>
      </c>
      <c r="B522" s="130"/>
      <c r="C522" s="130"/>
      <c r="D522" s="141">
        <f t="shared" si="10"/>
        <v>0</v>
      </c>
    </row>
    <row r="523" spans="1:4" s="2" customFormat="1" ht="17.25" customHeight="1">
      <c r="A523" s="140" t="s">
        <v>592</v>
      </c>
      <c r="B523" s="130">
        <v>100</v>
      </c>
      <c r="C523" s="130">
        <v>1</v>
      </c>
      <c r="D523" s="141">
        <f t="shared" si="10"/>
        <v>-9900</v>
      </c>
    </row>
    <row r="524" spans="1:4" s="2" customFormat="1" ht="17.25" customHeight="1">
      <c r="A524" s="140" t="s">
        <v>593</v>
      </c>
      <c r="B524" s="130">
        <f>SUM(B525,B535)</f>
        <v>237</v>
      </c>
      <c r="C524" s="130">
        <f>SUM(C525,C535)</f>
        <v>15</v>
      </c>
      <c r="D524" s="141">
        <f t="shared" si="10"/>
        <v>-1480</v>
      </c>
    </row>
    <row r="525" spans="1:4" s="2" customFormat="1" ht="17.25" customHeight="1">
      <c r="A525" s="140" t="s">
        <v>594</v>
      </c>
      <c r="B525" s="130">
        <f>SUM(B526:B534)</f>
        <v>237</v>
      </c>
      <c r="C525" s="130">
        <f>SUM(C526:C534)</f>
        <v>15</v>
      </c>
      <c r="D525" s="141">
        <f t="shared" si="10"/>
        <v>-1480</v>
      </c>
    </row>
    <row r="526" spans="1:4" s="2" customFormat="1" ht="17.25" customHeight="1">
      <c r="A526" s="140" t="s">
        <v>481</v>
      </c>
      <c r="B526" s="130">
        <v>100</v>
      </c>
      <c r="C526" s="130"/>
      <c r="D526" s="141">
        <f t="shared" si="10"/>
        <v>0</v>
      </c>
    </row>
    <row r="527" spans="1:4" s="2" customFormat="1" ht="17.25" customHeight="1">
      <c r="A527" s="140" t="s">
        <v>482</v>
      </c>
      <c r="B527" s="130">
        <v>50</v>
      </c>
      <c r="C527" s="130">
        <v>6</v>
      </c>
      <c r="D527" s="141">
        <f t="shared" si="10"/>
        <v>-733.3</v>
      </c>
    </row>
    <row r="528" spans="1:4" s="2" customFormat="1" ht="17.25" customHeight="1" hidden="1">
      <c r="A528" s="140" t="s">
        <v>595</v>
      </c>
      <c r="B528" s="130"/>
      <c r="C528" s="130"/>
      <c r="D528" s="141">
        <f t="shared" si="10"/>
        <v>0</v>
      </c>
    </row>
    <row r="529" spans="1:4" s="2" customFormat="1" ht="17.25" customHeight="1" hidden="1">
      <c r="A529" s="140" t="s">
        <v>596</v>
      </c>
      <c r="B529" s="130"/>
      <c r="C529" s="130"/>
      <c r="D529" s="141">
        <f t="shared" si="10"/>
        <v>0</v>
      </c>
    </row>
    <row r="530" spans="1:4" s="2" customFormat="1" ht="17.25" customHeight="1" hidden="1">
      <c r="A530" s="140" t="s">
        <v>597</v>
      </c>
      <c r="B530" s="130"/>
      <c r="C530" s="130"/>
      <c r="D530" s="141">
        <f t="shared" si="10"/>
        <v>0</v>
      </c>
    </row>
    <row r="531" spans="1:4" s="2" customFormat="1" ht="17.25" customHeight="1" hidden="1">
      <c r="A531" s="140" t="s">
        <v>598</v>
      </c>
      <c r="B531" s="130"/>
      <c r="C531" s="130"/>
      <c r="D531" s="141">
        <f t="shared" si="10"/>
        <v>0</v>
      </c>
    </row>
    <row r="532" spans="1:4" s="2" customFormat="1" ht="17.25" customHeight="1" hidden="1">
      <c r="A532" s="140" t="s">
        <v>599</v>
      </c>
      <c r="B532" s="130"/>
      <c r="C532" s="130"/>
      <c r="D532" s="141">
        <f t="shared" si="10"/>
        <v>0</v>
      </c>
    </row>
    <row r="533" spans="1:4" s="2" customFormat="1" ht="17.25" customHeight="1" hidden="1">
      <c r="A533" s="140" t="s">
        <v>496</v>
      </c>
      <c r="B533" s="130"/>
      <c r="C533" s="130"/>
      <c r="D533" s="141">
        <f t="shared" si="10"/>
        <v>0</v>
      </c>
    </row>
    <row r="534" spans="1:4" s="2" customFormat="1" ht="17.25" customHeight="1">
      <c r="A534" s="140" t="s">
        <v>600</v>
      </c>
      <c r="B534" s="130">
        <v>87</v>
      </c>
      <c r="C534" s="130">
        <v>9</v>
      </c>
      <c r="D534" s="141">
        <f t="shared" si="10"/>
        <v>-866.7</v>
      </c>
    </row>
    <row r="535" spans="1:4" s="2" customFormat="1" ht="17.25" customHeight="1" hidden="1">
      <c r="A535" s="140" t="s">
        <v>601</v>
      </c>
      <c r="B535" s="130"/>
      <c r="C535" s="130"/>
      <c r="D535" s="141">
        <f t="shared" si="10"/>
        <v>0</v>
      </c>
    </row>
    <row r="536" spans="1:4" s="2" customFormat="1" ht="17.25" customHeight="1" hidden="1">
      <c r="A536" s="140" t="s">
        <v>481</v>
      </c>
      <c r="B536" s="130"/>
      <c r="C536" s="130"/>
      <c r="D536" s="141">
        <f t="shared" si="10"/>
        <v>0</v>
      </c>
    </row>
    <row r="537" spans="1:4" s="2" customFormat="1" ht="17.25" customHeight="1" hidden="1">
      <c r="A537" s="140" t="s">
        <v>482</v>
      </c>
      <c r="B537" s="130"/>
      <c r="C537" s="130"/>
      <c r="D537" s="141">
        <f t="shared" si="10"/>
        <v>0</v>
      </c>
    </row>
    <row r="538" spans="1:4" s="2" customFormat="1" ht="17.25" customHeight="1" hidden="1">
      <c r="A538" s="140" t="s">
        <v>602</v>
      </c>
      <c r="B538" s="130"/>
      <c r="C538" s="130"/>
      <c r="D538" s="141">
        <f t="shared" si="10"/>
        <v>0</v>
      </c>
    </row>
    <row r="539" spans="1:4" s="2" customFormat="1" ht="17.25" customHeight="1" hidden="1">
      <c r="A539" s="140" t="s">
        <v>603</v>
      </c>
      <c r="B539" s="130"/>
      <c r="C539" s="130"/>
      <c r="D539" s="141">
        <f t="shared" si="10"/>
        <v>0</v>
      </c>
    </row>
    <row r="540" spans="1:4" s="2" customFormat="1" ht="17.25" customHeight="1" hidden="1">
      <c r="A540" s="140" t="s">
        <v>604</v>
      </c>
      <c r="B540" s="130"/>
      <c r="C540" s="130"/>
      <c r="D540" s="141">
        <f t="shared" si="10"/>
        <v>0</v>
      </c>
    </row>
    <row r="541" spans="1:4" s="2" customFormat="1" ht="17.25" customHeight="1" hidden="1">
      <c r="A541" s="140" t="s">
        <v>605</v>
      </c>
      <c r="B541" s="130"/>
      <c r="C541" s="130"/>
      <c r="D541" s="141">
        <f t="shared" si="10"/>
        <v>0</v>
      </c>
    </row>
    <row r="542" spans="1:4" s="2" customFormat="1" ht="17.25" customHeight="1" hidden="1">
      <c r="A542" s="140" t="s">
        <v>606</v>
      </c>
      <c r="B542" s="130"/>
      <c r="C542" s="130"/>
      <c r="D542" s="141">
        <f t="shared" si="10"/>
        <v>0</v>
      </c>
    </row>
    <row r="543" spans="1:4" s="2" customFormat="1" ht="17.25" customHeight="1">
      <c r="A543" s="140" t="s">
        <v>607</v>
      </c>
      <c r="B543" s="130">
        <f>SUM(B544,B550,B552)</f>
        <v>500</v>
      </c>
      <c r="C543" s="130">
        <f>SUM(C544,C550,C552)</f>
        <v>0</v>
      </c>
      <c r="D543" s="141">
        <f t="shared" si="10"/>
        <v>0</v>
      </c>
    </row>
    <row r="544" spans="1:4" s="2" customFormat="1" ht="17.25" customHeight="1" hidden="1">
      <c r="A544" s="140" t="s">
        <v>608</v>
      </c>
      <c r="B544" s="130"/>
      <c r="C544" s="130"/>
      <c r="D544" s="141">
        <f t="shared" si="10"/>
        <v>0</v>
      </c>
    </row>
    <row r="545" spans="1:4" s="2" customFormat="1" ht="17.25" customHeight="1" hidden="1">
      <c r="A545" s="140" t="s">
        <v>492</v>
      </c>
      <c r="B545" s="130"/>
      <c r="C545" s="130"/>
      <c r="D545" s="141">
        <f t="shared" si="10"/>
        <v>0</v>
      </c>
    </row>
    <row r="546" spans="1:4" s="2" customFormat="1" ht="17.25" customHeight="1" hidden="1">
      <c r="A546" s="140" t="s">
        <v>609</v>
      </c>
      <c r="B546" s="130"/>
      <c r="C546" s="130"/>
      <c r="D546" s="141">
        <f t="shared" si="10"/>
        <v>0</v>
      </c>
    </row>
    <row r="547" spans="1:4" s="2" customFormat="1" ht="17.25" customHeight="1" hidden="1">
      <c r="A547" s="140" t="s">
        <v>610</v>
      </c>
      <c r="B547" s="130"/>
      <c r="C547" s="130"/>
      <c r="D547" s="141">
        <f t="shared" si="10"/>
        <v>0</v>
      </c>
    </row>
    <row r="548" spans="1:4" s="2" customFormat="1" ht="17.25" customHeight="1" hidden="1">
      <c r="A548" s="140" t="s">
        <v>611</v>
      </c>
      <c r="B548" s="130"/>
      <c r="C548" s="130"/>
      <c r="D548" s="141">
        <f t="shared" si="10"/>
        <v>0</v>
      </c>
    </row>
    <row r="549" spans="1:4" s="2" customFormat="1" ht="17.25" customHeight="1" hidden="1">
      <c r="A549" s="140" t="s">
        <v>612</v>
      </c>
      <c r="B549" s="130"/>
      <c r="C549" s="130"/>
      <c r="D549" s="141">
        <f t="shared" si="10"/>
        <v>0</v>
      </c>
    </row>
    <row r="550" spans="1:4" s="2" customFormat="1" ht="17.25" customHeight="1">
      <c r="A550" s="140" t="s">
        <v>613</v>
      </c>
      <c r="B550" s="130">
        <f>SUM(B551)</f>
        <v>500</v>
      </c>
      <c r="C550" s="130">
        <f>SUM(C551)</f>
        <v>0</v>
      </c>
      <c r="D550" s="141">
        <f t="shared" si="10"/>
        <v>0</v>
      </c>
    </row>
    <row r="551" spans="1:4" s="2" customFormat="1" ht="17.25" customHeight="1">
      <c r="A551" s="140" t="s">
        <v>614</v>
      </c>
      <c r="B551" s="130">
        <v>500</v>
      </c>
      <c r="C551" s="130"/>
      <c r="D551" s="141">
        <f t="shared" si="10"/>
        <v>0</v>
      </c>
    </row>
    <row r="552" spans="1:4" s="2" customFormat="1" ht="18.75" customHeight="1" hidden="1">
      <c r="A552" s="140" t="s">
        <v>615</v>
      </c>
      <c r="B552" s="130"/>
      <c r="C552" s="130"/>
      <c r="D552" s="141">
        <f t="shared" si="10"/>
        <v>0</v>
      </c>
    </row>
    <row r="553" spans="1:4" s="2" customFormat="1" ht="17.25" customHeight="1" hidden="1">
      <c r="A553" s="140" t="s">
        <v>616</v>
      </c>
      <c r="B553" s="130"/>
      <c r="C553" s="130"/>
      <c r="D553" s="141">
        <f t="shared" si="10"/>
        <v>0</v>
      </c>
    </row>
    <row r="554" spans="1:4" s="2" customFormat="1" ht="17.25" customHeight="1" hidden="1">
      <c r="A554" s="140" t="s">
        <v>617</v>
      </c>
      <c r="B554" s="130"/>
      <c r="C554" s="130"/>
      <c r="D554" s="141">
        <f t="shared" si="10"/>
        <v>0</v>
      </c>
    </row>
    <row r="555" spans="1:4" s="2" customFormat="1" ht="17.25" customHeight="1" hidden="1">
      <c r="A555" s="140" t="s">
        <v>618</v>
      </c>
      <c r="B555" s="130"/>
      <c r="C555" s="130"/>
      <c r="D555" s="141">
        <f t="shared" si="10"/>
        <v>0</v>
      </c>
    </row>
    <row r="556" spans="1:4" s="2" customFormat="1" ht="17.25" customHeight="1" hidden="1">
      <c r="A556" s="140" t="s">
        <v>481</v>
      </c>
      <c r="B556" s="130"/>
      <c r="C556" s="130"/>
      <c r="D556" s="141">
        <f t="shared" si="10"/>
        <v>0</v>
      </c>
    </row>
    <row r="557" spans="1:4" s="2" customFormat="1" ht="17.25" customHeight="1" hidden="1">
      <c r="A557" s="140" t="s">
        <v>482</v>
      </c>
      <c r="B557" s="130"/>
      <c r="C557" s="130"/>
      <c r="D557" s="141">
        <f t="shared" si="10"/>
        <v>0</v>
      </c>
    </row>
    <row r="558" spans="1:4" s="2" customFormat="1" ht="17.25" customHeight="1" hidden="1">
      <c r="A558" s="140" t="s">
        <v>619</v>
      </c>
      <c r="B558" s="130"/>
      <c r="C558" s="130"/>
      <c r="D558" s="141">
        <f t="shared" si="10"/>
        <v>0</v>
      </c>
    </row>
    <row r="559" spans="1:4" s="2" customFormat="1" ht="18.75" customHeight="1" hidden="1">
      <c r="A559" s="140" t="s">
        <v>620</v>
      </c>
      <c r="B559" s="130"/>
      <c r="C559" s="130"/>
      <c r="D559" s="141">
        <f t="shared" si="10"/>
        <v>0</v>
      </c>
    </row>
    <row r="560" spans="1:4" s="2" customFormat="1" ht="18.75" customHeight="1" hidden="1">
      <c r="A560" s="140" t="s">
        <v>621</v>
      </c>
      <c r="B560" s="130"/>
      <c r="C560" s="130"/>
      <c r="D560" s="141">
        <f t="shared" si="10"/>
        <v>0</v>
      </c>
    </row>
    <row r="561" spans="1:4" s="2" customFormat="1" ht="17.25" customHeight="1" hidden="1">
      <c r="A561" s="140" t="s">
        <v>622</v>
      </c>
      <c r="B561" s="130"/>
      <c r="C561" s="130"/>
      <c r="D561" s="141">
        <f t="shared" si="10"/>
        <v>0</v>
      </c>
    </row>
    <row r="562" spans="1:4" s="2" customFormat="1" ht="17.25" customHeight="1" hidden="1">
      <c r="A562" s="140" t="s">
        <v>623</v>
      </c>
      <c r="B562" s="130"/>
      <c r="C562" s="130"/>
      <c r="D562" s="141">
        <f t="shared" si="10"/>
        <v>0</v>
      </c>
    </row>
    <row r="563" spans="1:4" s="2" customFormat="1" ht="17.25" customHeight="1">
      <c r="A563" s="140" t="s">
        <v>624</v>
      </c>
      <c r="B563" s="130">
        <f>B564</f>
        <v>50</v>
      </c>
      <c r="C563" s="130">
        <f>C564</f>
        <v>25</v>
      </c>
      <c r="D563" s="141">
        <f t="shared" si="10"/>
        <v>-100</v>
      </c>
    </row>
    <row r="564" spans="1:4" s="2" customFormat="1" ht="17.25" customHeight="1">
      <c r="A564" s="140" t="s">
        <v>625</v>
      </c>
      <c r="B564" s="130">
        <f>SUM(B565:B567)</f>
        <v>50</v>
      </c>
      <c r="C564" s="130">
        <f>SUM(C565:C567)</f>
        <v>25</v>
      </c>
      <c r="D564" s="141">
        <f t="shared" si="10"/>
        <v>-100</v>
      </c>
    </row>
    <row r="565" spans="1:4" s="2" customFormat="1" ht="17.25" customHeight="1" hidden="1">
      <c r="A565" s="140" t="s">
        <v>481</v>
      </c>
      <c r="B565" s="130"/>
      <c r="C565" s="130"/>
      <c r="D565" s="141">
        <f t="shared" si="10"/>
        <v>0</v>
      </c>
    </row>
    <row r="566" spans="1:4" s="2" customFormat="1" ht="17.25" customHeight="1">
      <c r="A566" s="140" t="s">
        <v>626</v>
      </c>
      <c r="B566" s="130">
        <v>50</v>
      </c>
      <c r="C566" s="130">
        <v>25</v>
      </c>
      <c r="D566" s="141">
        <f t="shared" si="10"/>
        <v>-100</v>
      </c>
    </row>
    <row r="567" spans="1:4" s="2" customFormat="1" ht="17.25" customHeight="1" hidden="1">
      <c r="A567" s="140" t="s">
        <v>627</v>
      </c>
      <c r="B567" s="130"/>
      <c r="C567" s="130"/>
      <c r="D567" s="141">
        <f t="shared" si="10"/>
        <v>0</v>
      </c>
    </row>
    <row r="568" spans="1:4" s="2" customFormat="1" ht="17.25" customHeight="1" hidden="1">
      <c r="A568" s="140" t="s">
        <v>628</v>
      </c>
      <c r="B568" s="130"/>
      <c r="C568" s="130"/>
      <c r="D568" s="141">
        <f t="shared" si="10"/>
        <v>0</v>
      </c>
    </row>
    <row r="569" spans="1:4" s="2" customFormat="1" ht="17.25" customHeight="1" hidden="1">
      <c r="A569" s="140" t="s">
        <v>629</v>
      </c>
      <c r="B569" s="130"/>
      <c r="C569" s="130"/>
      <c r="D569" s="141">
        <f t="shared" si="10"/>
        <v>0</v>
      </c>
    </row>
    <row r="570" spans="1:4" s="2" customFormat="1" ht="17.25" customHeight="1" hidden="1">
      <c r="A570" s="140" t="s">
        <v>630</v>
      </c>
      <c r="B570" s="130"/>
      <c r="C570" s="130"/>
      <c r="D570" s="141">
        <f t="shared" si="10"/>
        <v>0</v>
      </c>
    </row>
    <row r="571" spans="1:4" s="2" customFormat="1" ht="17.25" customHeight="1" hidden="1">
      <c r="A571" s="140" t="s">
        <v>631</v>
      </c>
      <c r="B571" s="130"/>
      <c r="C571" s="130"/>
      <c r="D571" s="141">
        <f t="shared" si="10"/>
        <v>0</v>
      </c>
    </row>
    <row r="572" spans="1:4" s="2" customFormat="1" ht="17.25" customHeight="1">
      <c r="A572" s="140" t="s">
        <v>632</v>
      </c>
      <c r="B572" s="130">
        <v>500</v>
      </c>
      <c r="C572" s="130">
        <v>97</v>
      </c>
      <c r="D572" s="141">
        <f t="shared" si="10"/>
        <v>-415.5</v>
      </c>
    </row>
    <row r="573" spans="1:4" s="2" customFormat="1" ht="17.25" customHeight="1">
      <c r="A573" s="140" t="s">
        <v>633</v>
      </c>
      <c r="B573" s="130">
        <f>B574</f>
        <v>0</v>
      </c>
      <c r="C573" s="130">
        <f>C574</f>
        <v>502</v>
      </c>
      <c r="D573" s="141">
        <f t="shared" si="10"/>
        <v>100</v>
      </c>
    </row>
    <row r="574" spans="1:4" s="2" customFormat="1" ht="17.25" customHeight="1">
      <c r="A574" s="140" t="s">
        <v>634</v>
      </c>
      <c r="B574" s="130"/>
      <c r="C574" s="130">
        <v>502</v>
      </c>
      <c r="D574" s="141">
        <f t="shared" si="10"/>
        <v>100</v>
      </c>
    </row>
    <row r="575" spans="1:4" s="2" customFormat="1" ht="17.25" customHeight="1">
      <c r="A575" s="140" t="s">
        <v>635</v>
      </c>
      <c r="B575" s="130">
        <f>SUM(B576)</f>
        <v>269</v>
      </c>
      <c r="C575" s="130">
        <f>SUM(C576)</f>
        <v>268</v>
      </c>
      <c r="D575" s="141">
        <f t="shared" si="10"/>
        <v>-0.4</v>
      </c>
    </row>
    <row r="576" spans="1:4" s="2" customFormat="1" ht="17.25" customHeight="1">
      <c r="A576" s="140" t="s">
        <v>636</v>
      </c>
      <c r="B576" s="130">
        <v>269</v>
      </c>
      <c r="C576" s="130">
        <v>268</v>
      </c>
      <c r="D576" s="141">
        <f t="shared" si="10"/>
        <v>-0.4</v>
      </c>
    </row>
    <row r="577" spans="1:4" s="2" customFormat="1" ht="17.25" customHeight="1">
      <c r="A577" s="140" t="s">
        <v>637</v>
      </c>
      <c r="B577" s="130">
        <f>B578</f>
        <v>0</v>
      </c>
      <c r="C577" s="130">
        <f>C578</f>
        <v>2</v>
      </c>
      <c r="D577" s="141">
        <f t="shared" si="10"/>
        <v>100</v>
      </c>
    </row>
    <row r="578" spans="1:4" s="2" customFormat="1" ht="17.25" customHeight="1">
      <c r="A578" s="140" t="s">
        <v>638</v>
      </c>
      <c r="B578" s="130"/>
      <c r="C578" s="130">
        <v>2</v>
      </c>
      <c r="D578" s="141">
        <f t="shared" si="10"/>
        <v>100</v>
      </c>
    </row>
    <row r="579" spans="1:4" ht="13.5">
      <c r="A579" s="144" t="s">
        <v>639</v>
      </c>
      <c r="B579" s="130">
        <f>SUM(B580:B582)</f>
        <v>4832</v>
      </c>
      <c r="C579" s="130">
        <f>SUM(C580:C582)</f>
        <v>4485</v>
      </c>
      <c r="D579" s="141">
        <f t="shared" si="10"/>
        <v>-7.7</v>
      </c>
    </row>
    <row r="580" spans="1:4" s="2" customFormat="1" ht="17.25" customHeight="1">
      <c r="A580" s="140" t="s">
        <v>640</v>
      </c>
      <c r="B580" s="130">
        <v>4755</v>
      </c>
      <c r="C580" s="130">
        <v>4484</v>
      </c>
      <c r="D580" s="141">
        <f t="shared" si="10"/>
        <v>-6</v>
      </c>
    </row>
    <row r="581" spans="1:4" s="2" customFormat="1" ht="17.25" customHeight="1">
      <c r="A581" s="140" t="s">
        <v>641</v>
      </c>
      <c r="B581" s="130">
        <v>77</v>
      </c>
      <c r="C581" s="130">
        <v>1</v>
      </c>
      <c r="D581" s="141">
        <f t="shared" si="10"/>
        <v>-7600</v>
      </c>
    </row>
    <row r="582" spans="1:4" s="2" customFormat="1" ht="17.25" customHeight="1">
      <c r="A582" s="140" t="s">
        <v>642</v>
      </c>
      <c r="B582" s="130"/>
      <c r="C582" s="130"/>
      <c r="D582" s="141">
        <f aca="true" t="shared" si="11" ref="D582:D586">IF(C582=0,0,(C582-B582)/C582*100)</f>
        <v>0</v>
      </c>
    </row>
    <row r="583" spans="1:4" ht="18" customHeight="1">
      <c r="A583" s="144" t="s">
        <v>643</v>
      </c>
      <c r="B583" s="130">
        <f>SUM(B584:B585)</f>
        <v>2510</v>
      </c>
      <c r="C583" s="130">
        <f>SUM(C584:C585)</f>
        <v>2510</v>
      </c>
      <c r="D583" s="141">
        <f t="shared" si="11"/>
        <v>0</v>
      </c>
    </row>
    <row r="584" spans="1:4" s="2" customFormat="1" ht="17.25" customHeight="1">
      <c r="A584" s="140" t="s">
        <v>644</v>
      </c>
      <c r="B584" s="130">
        <v>2510</v>
      </c>
      <c r="C584" s="130">
        <v>2510</v>
      </c>
      <c r="D584" s="141">
        <f t="shared" si="11"/>
        <v>0</v>
      </c>
    </row>
    <row r="585" spans="1:4" s="2" customFormat="1" ht="17.25" customHeight="1">
      <c r="A585" s="140" t="s">
        <v>645</v>
      </c>
      <c r="B585" s="130"/>
      <c r="C585" s="130"/>
      <c r="D585" s="141">
        <f t="shared" si="11"/>
        <v>0</v>
      </c>
    </row>
    <row r="586" spans="1:4" ht="18.75" customHeight="1">
      <c r="A586" s="144" t="s">
        <v>48</v>
      </c>
      <c r="B586" s="130">
        <f>B6+B579+B583</f>
        <v>33808</v>
      </c>
      <c r="C586" s="130">
        <f>C6+C579+C583</f>
        <v>23340</v>
      </c>
      <c r="D586" s="141">
        <f t="shared" si="11"/>
        <v>-44.9</v>
      </c>
    </row>
    <row r="587" ht="18.75" customHeight="1"/>
    <row r="588" spans="1:3" s="2" customFormat="1" ht="19.5" customHeight="1">
      <c r="A588" s="5"/>
      <c r="B588" s="5"/>
      <c r="C588" s="5"/>
    </row>
    <row r="589" spans="1:4" s="2" customFormat="1" ht="19.5" customHeight="1">
      <c r="A589" s="5"/>
      <c r="B589" s="5"/>
      <c r="C589" s="5"/>
      <c r="D589" s="5"/>
    </row>
    <row r="590" spans="1:4" s="2" customFormat="1" ht="19.5" customHeight="1">
      <c r="A590" s="5"/>
      <c r="B590" s="5"/>
      <c r="C590" s="5"/>
      <c r="D590" s="5"/>
    </row>
    <row r="591" spans="1:4" s="2" customFormat="1" ht="19.5" customHeight="1">
      <c r="A591" s="5"/>
      <c r="B591" s="5"/>
      <c r="C591" s="5"/>
      <c r="D591" s="5"/>
    </row>
    <row r="592" spans="1:4" s="2" customFormat="1" ht="19.5" customHeight="1">
      <c r="A592" s="5"/>
      <c r="B592" s="5"/>
      <c r="C592" s="5"/>
      <c r="D592" s="5"/>
    </row>
    <row r="593" spans="1:4" s="2" customFormat="1" ht="19.5" customHeight="1">
      <c r="A593" s="5"/>
      <c r="B593" s="5"/>
      <c r="C593" s="5"/>
      <c r="D593" s="5"/>
    </row>
    <row r="594" spans="1:4" s="2" customFormat="1" ht="19.5" customHeight="1">
      <c r="A594" s="5"/>
      <c r="B594" s="5"/>
      <c r="C594" s="5"/>
      <c r="D594" s="5"/>
    </row>
    <row r="595" spans="1:4" s="2" customFormat="1" ht="19.5" customHeight="1">
      <c r="A595" s="5"/>
      <c r="B595" s="5"/>
      <c r="C595" s="5"/>
      <c r="D595" s="5"/>
    </row>
    <row r="597" ht="12.75" customHeight="1"/>
  </sheetData>
  <sheetProtection/>
  <autoFilter ref="A5:IG586"/>
  <mergeCells count="5">
    <mergeCell ref="A2:D2"/>
    <mergeCell ref="A4:A5"/>
    <mergeCell ref="B4:B5"/>
    <mergeCell ref="C4:C5"/>
    <mergeCell ref="D4:D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7.xml><?xml version="1.0" encoding="utf-8"?>
<worksheet xmlns="http://schemas.openxmlformats.org/spreadsheetml/2006/main" xmlns:r="http://schemas.openxmlformats.org/officeDocument/2006/relationships">
  <dimension ref="A1:E81"/>
  <sheetViews>
    <sheetView showZeros="0" zoomScaleSheetLayoutView="100" workbookViewId="0" topLeftCell="A14">
      <selection activeCell="A31" sqref="A1:C65536"/>
    </sheetView>
  </sheetViews>
  <sheetFormatPr defaultColWidth="9.00390625" defaultRowHeight="15"/>
  <cols>
    <col min="1" max="1" width="38.8515625" style="5" customWidth="1"/>
    <col min="2" max="3" width="23.7109375" style="110" customWidth="1"/>
    <col min="4" max="16384" width="9.00390625" style="5" customWidth="1"/>
  </cols>
  <sheetData>
    <row r="1" spans="2:3" s="5" customFormat="1" ht="12.75" customHeight="1">
      <c r="B1" s="111"/>
      <c r="C1" s="111" t="s">
        <v>646</v>
      </c>
    </row>
    <row r="2" spans="1:5" s="2" customFormat="1" ht="39.75" customHeight="1">
      <c r="A2" s="41" t="s">
        <v>647</v>
      </c>
      <c r="B2" s="127"/>
      <c r="C2" s="127"/>
      <c r="E2" s="128"/>
    </row>
    <row r="3" spans="1:3" s="2" customFormat="1" ht="15" customHeight="1">
      <c r="A3" s="115"/>
      <c r="B3" s="116"/>
      <c r="C3" s="117" t="s">
        <v>8</v>
      </c>
    </row>
    <row r="4" spans="1:3" s="126" customFormat="1" ht="12" customHeight="1">
      <c r="A4" s="118" t="s">
        <v>98</v>
      </c>
      <c r="B4" s="119" t="s">
        <v>648</v>
      </c>
      <c r="C4" s="119" t="s">
        <v>649</v>
      </c>
    </row>
    <row r="5" spans="1:3" s="126" customFormat="1" ht="12" customHeight="1">
      <c r="A5" s="118"/>
      <c r="B5" s="120"/>
      <c r="C5" s="120"/>
    </row>
    <row r="6" spans="1:3" s="5" customFormat="1" ht="18.75" customHeight="1">
      <c r="A6" s="129" t="s">
        <v>650</v>
      </c>
      <c r="B6" s="122">
        <f>B7+B34+B35+B38+B39+B40+B41+B42</f>
        <v>33808</v>
      </c>
      <c r="C6" s="122">
        <f>C7+C34+C35+C38+C39+C40+C41+C42</f>
        <v>23340</v>
      </c>
    </row>
    <row r="7" spans="1:3" s="5" customFormat="1" ht="18.75" customHeight="1">
      <c r="A7" s="121" t="s">
        <v>651</v>
      </c>
      <c r="B7" s="122">
        <f>SUM(B8,B19,B30,B33)</f>
        <v>25866</v>
      </c>
      <c r="C7" s="122">
        <f>SUM(C8,C19,C30,C33)</f>
        <v>16247</v>
      </c>
    </row>
    <row r="8" spans="1:3" s="5" customFormat="1" ht="18.75" customHeight="1">
      <c r="A8" s="121" t="s">
        <v>652</v>
      </c>
      <c r="B8" s="122">
        <f>SUM(B9:B18)</f>
        <v>16923</v>
      </c>
      <c r="C8" s="122">
        <f>SUM(C9:C18)</f>
        <v>13681</v>
      </c>
    </row>
    <row r="9" spans="1:3" s="5" customFormat="1" ht="18.75" customHeight="1">
      <c r="A9" s="121" t="s">
        <v>653</v>
      </c>
      <c r="B9" s="130">
        <v>10851</v>
      </c>
      <c r="C9" s="122">
        <f>8367+45</f>
        <v>8412</v>
      </c>
    </row>
    <row r="10" spans="1:3" s="5" customFormat="1" ht="18.75" customHeight="1">
      <c r="A10" s="121" t="s">
        <v>654</v>
      </c>
      <c r="B10" s="130">
        <v>1072</v>
      </c>
      <c r="C10" s="122">
        <v>761</v>
      </c>
    </row>
    <row r="11" spans="1:3" s="5" customFormat="1" ht="18.75" customHeight="1">
      <c r="A11" s="121" t="s">
        <v>655</v>
      </c>
      <c r="B11" s="130"/>
      <c r="C11" s="122"/>
    </row>
    <row r="12" spans="1:3" s="5" customFormat="1" ht="18.75" customHeight="1">
      <c r="A12" s="121" t="s">
        <v>656</v>
      </c>
      <c r="B12" s="130"/>
      <c r="C12" s="122"/>
    </row>
    <row r="13" spans="1:3" s="5" customFormat="1" ht="18.75" customHeight="1">
      <c r="A13" s="121" t="s">
        <v>657</v>
      </c>
      <c r="B13" s="130">
        <v>5000</v>
      </c>
      <c r="C13" s="122">
        <v>4508</v>
      </c>
    </row>
    <row r="14" spans="1:3" s="5" customFormat="1" ht="18.75" customHeight="1">
      <c r="A14" s="121" t="s">
        <v>658</v>
      </c>
      <c r="B14" s="130"/>
      <c r="C14" s="122"/>
    </row>
    <row r="15" spans="1:3" s="5" customFormat="1" ht="18.75" customHeight="1" hidden="1">
      <c r="A15" s="121" t="s">
        <v>659</v>
      </c>
      <c r="B15" s="130"/>
      <c r="C15" s="122"/>
    </row>
    <row r="16" spans="1:3" s="5" customFormat="1" ht="18.75" customHeight="1" hidden="1">
      <c r="A16" s="121" t="s">
        <v>660</v>
      </c>
      <c r="B16" s="122"/>
      <c r="C16" s="122"/>
    </row>
    <row r="17" spans="1:3" s="5" customFormat="1" ht="18.75" customHeight="1" hidden="1">
      <c r="A17" s="121" t="s">
        <v>661</v>
      </c>
      <c r="B17" s="122"/>
      <c r="C17" s="122"/>
    </row>
    <row r="18" spans="1:3" s="5" customFormat="1" ht="18.75" customHeight="1">
      <c r="A18" s="121" t="s">
        <v>662</v>
      </c>
      <c r="B18" s="122"/>
      <c r="C18" s="122"/>
    </row>
    <row r="19" spans="1:3" s="5" customFormat="1" ht="18.75" customHeight="1">
      <c r="A19" s="121" t="s">
        <v>663</v>
      </c>
      <c r="B19" s="122">
        <f>SUM(B20:B29)</f>
        <v>8674</v>
      </c>
      <c r="C19" s="122">
        <f>SUM(C20:C29)</f>
        <v>2298</v>
      </c>
    </row>
    <row r="20" spans="1:3" s="5" customFormat="1" ht="18.75" customHeight="1">
      <c r="A20" s="121" t="s">
        <v>653</v>
      </c>
      <c r="B20" s="130"/>
      <c r="C20" s="122"/>
    </row>
    <row r="21" spans="1:3" s="5" customFormat="1" ht="18.75" customHeight="1">
      <c r="A21" s="121" t="s">
        <v>654</v>
      </c>
      <c r="B21" s="130">
        <v>3500</v>
      </c>
      <c r="C21" s="122">
        <v>589</v>
      </c>
    </row>
    <row r="22" spans="1:3" s="5" customFormat="1" ht="18.75" customHeight="1">
      <c r="A22" s="121" t="s">
        <v>655</v>
      </c>
      <c r="B22" s="130"/>
      <c r="C22" s="122"/>
    </row>
    <row r="23" spans="1:3" s="5" customFormat="1" ht="18.75" customHeight="1">
      <c r="A23" s="121" t="s">
        <v>656</v>
      </c>
      <c r="B23" s="130"/>
      <c r="C23" s="122"/>
    </row>
    <row r="24" spans="1:3" s="5" customFormat="1" ht="18.75" customHeight="1">
      <c r="A24" s="121" t="s">
        <v>657</v>
      </c>
      <c r="B24" s="130">
        <v>4000</v>
      </c>
      <c r="C24" s="122">
        <v>757</v>
      </c>
    </row>
    <row r="25" spans="1:3" s="5" customFormat="1" ht="18.75" customHeight="1">
      <c r="A25" s="121" t="s">
        <v>658</v>
      </c>
      <c r="B25" s="130"/>
      <c r="C25" s="122"/>
    </row>
    <row r="26" spans="1:3" s="5" customFormat="1" ht="18.75" customHeight="1">
      <c r="A26" s="121" t="s">
        <v>659</v>
      </c>
      <c r="B26" s="130"/>
      <c r="C26" s="122"/>
    </row>
    <row r="27" spans="1:3" s="5" customFormat="1" ht="18.75" customHeight="1">
      <c r="A27" s="121" t="s">
        <v>660</v>
      </c>
      <c r="B27" s="130">
        <v>1174</v>
      </c>
      <c r="C27" s="122">
        <v>952</v>
      </c>
    </row>
    <row r="28" spans="1:3" s="5" customFormat="1" ht="18.75" customHeight="1">
      <c r="A28" s="121" t="s">
        <v>661</v>
      </c>
      <c r="B28" s="130"/>
      <c r="C28" s="122"/>
    </row>
    <row r="29" spans="1:3" s="5" customFormat="1" ht="18.75" customHeight="1">
      <c r="A29" s="121" t="s">
        <v>662</v>
      </c>
      <c r="B29" s="130"/>
      <c r="C29" s="122"/>
    </row>
    <row r="30" spans="1:3" s="5" customFormat="1" ht="18.75" customHeight="1">
      <c r="A30" s="121" t="s">
        <v>664</v>
      </c>
      <c r="B30" s="130">
        <f>SUM(B31)</f>
        <v>269</v>
      </c>
      <c r="C30" s="130">
        <f>SUM(C31)</f>
        <v>268</v>
      </c>
    </row>
    <row r="31" spans="1:3" s="5" customFormat="1" ht="18.75" customHeight="1">
      <c r="A31" s="121" t="s">
        <v>665</v>
      </c>
      <c r="B31" s="130">
        <f>SUM(B32)</f>
        <v>269</v>
      </c>
      <c r="C31" s="130">
        <f>SUM(C32)</f>
        <v>268</v>
      </c>
    </row>
    <row r="32" spans="1:3" s="5" customFormat="1" ht="18.75" customHeight="1">
      <c r="A32" s="121" t="s">
        <v>666</v>
      </c>
      <c r="B32" s="130">
        <v>269</v>
      </c>
      <c r="C32" s="122">
        <v>268</v>
      </c>
    </row>
    <row r="33" spans="1:3" s="5" customFormat="1" ht="18.75" customHeight="1">
      <c r="A33" s="121" t="s">
        <v>667</v>
      </c>
      <c r="B33" s="122"/>
      <c r="C33" s="122"/>
    </row>
    <row r="34" spans="1:3" s="5" customFormat="1" ht="18.75" customHeight="1">
      <c r="A34" s="121" t="s">
        <v>668</v>
      </c>
      <c r="B34" s="122"/>
      <c r="C34" s="122"/>
    </row>
    <row r="35" spans="1:3" s="5" customFormat="1" ht="18.75" customHeight="1">
      <c r="A35" s="121" t="s">
        <v>669</v>
      </c>
      <c r="B35" s="130">
        <f>B36</f>
        <v>4755</v>
      </c>
      <c r="C35" s="122">
        <f>C36</f>
        <v>4484</v>
      </c>
    </row>
    <row r="36" spans="1:3" s="5" customFormat="1" ht="18.75" customHeight="1">
      <c r="A36" s="121" t="s">
        <v>670</v>
      </c>
      <c r="B36" s="130">
        <f>B37</f>
        <v>4755</v>
      </c>
      <c r="C36" s="122">
        <f>C37</f>
        <v>4484</v>
      </c>
    </row>
    <row r="37" spans="1:3" s="5" customFormat="1" ht="18.75" customHeight="1">
      <c r="A37" s="121" t="s">
        <v>671</v>
      </c>
      <c r="B37" s="130">
        <v>4755</v>
      </c>
      <c r="C37" s="130">
        <v>4484</v>
      </c>
    </row>
    <row r="38" spans="1:3" s="5" customFormat="1" ht="18.75" customHeight="1">
      <c r="A38" s="121" t="s">
        <v>672</v>
      </c>
      <c r="B38" s="130">
        <v>100</v>
      </c>
      <c r="C38" s="122">
        <v>1</v>
      </c>
    </row>
    <row r="39" spans="1:3" s="5" customFormat="1" ht="18.75" customHeight="1">
      <c r="A39" s="121" t="s">
        <v>673</v>
      </c>
      <c r="B39" s="130">
        <v>500</v>
      </c>
      <c r="C39" s="122">
        <v>97</v>
      </c>
    </row>
    <row r="40" spans="1:3" s="5" customFormat="1" ht="18.75" customHeight="1">
      <c r="A40" s="121" t="s">
        <v>674</v>
      </c>
      <c r="B40" s="122">
        <v>2510</v>
      </c>
      <c r="C40" s="122">
        <v>2510</v>
      </c>
    </row>
    <row r="41" spans="1:3" s="5" customFormat="1" ht="18.75" customHeight="1">
      <c r="A41" s="121" t="s">
        <v>675</v>
      </c>
      <c r="B41" s="122"/>
      <c r="C41" s="122"/>
    </row>
    <row r="42" spans="1:3" s="5" customFormat="1" ht="18.75" customHeight="1">
      <c r="A42" s="121" t="s">
        <v>676</v>
      </c>
      <c r="B42" s="122">
        <v>77</v>
      </c>
      <c r="C42" s="122">
        <v>1</v>
      </c>
    </row>
    <row r="43" spans="2:3" s="5" customFormat="1" ht="15.75" customHeight="1">
      <c r="B43" s="110"/>
      <c r="C43" s="110"/>
    </row>
    <row r="44" spans="2:3" s="5" customFormat="1" ht="15.75" customHeight="1">
      <c r="B44" s="110"/>
      <c r="C44" s="110"/>
    </row>
    <row r="45" spans="2:3" s="5" customFormat="1" ht="15.75" customHeight="1">
      <c r="B45" s="110"/>
      <c r="C45" s="110"/>
    </row>
    <row r="46" spans="2:3" s="5" customFormat="1" ht="15.75" customHeight="1">
      <c r="B46" s="110"/>
      <c r="C46" s="110"/>
    </row>
    <row r="47" spans="2:3" s="5" customFormat="1" ht="15.75" customHeight="1">
      <c r="B47" s="110"/>
      <c r="C47" s="110"/>
    </row>
    <row r="48" spans="2:3" s="5" customFormat="1" ht="15.75" customHeight="1">
      <c r="B48" s="110"/>
      <c r="C48" s="110"/>
    </row>
    <row r="49" spans="2:3" s="5" customFormat="1" ht="15.75" customHeight="1">
      <c r="B49" s="110"/>
      <c r="C49" s="110"/>
    </row>
    <row r="50" spans="2:3" s="5" customFormat="1" ht="15.75" customHeight="1">
      <c r="B50" s="110"/>
      <c r="C50" s="110"/>
    </row>
    <row r="51" spans="2:3" s="5" customFormat="1" ht="15.75" customHeight="1">
      <c r="B51" s="110"/>
      <c r="C51" s="110"/>
    </row>
    <row r="52" spans="2:3" s="5" customFormat="1" ht="15.75" customHeight="1">
      <c r="B52" s="110"/>
      <c r="C52" s="110"/>
    </row>
    <row r="53" spans="2:3" s="5" customFormat="1" ht="15.75" customHeight="1">
      <c r="B53" s="110"/>
      <c r="C53" s="110"/>
    </row>
    <row r="54" spans="2:3" s="5" customFormat="1" ht="15.75" customHeight="1">
      <c r="B54" s="110"/>
      <c r="C54" s="110"/>
    </row>
    <row r="55" spans="2:3" s="5" customFormat="1" ht="15.75" customHeight="1">
      <c r="B55" s="110"/>
      <c r="C55" s="110"/>
    </row>
    <row r="56" spans="2:3" s="5" customFormat="1" ht="15.75" customHeight="1">
      <c r="B56" s="110"/>
      <c r="C56" s="110"/>
    </row>
    <row r="57" spans="2:3" s="5" customFormat="1" ht="15.75" customHeight="1">
      <c r="B57" s="110"/>
      <c r="C57" s="110"/>
    </row>
    <row r="58" spans="2:3" s="5" customFormat="1" ht="15.75" customHeight="1">
      <c r="B58" s="110"/>
      <c r="C58" s="110"/>
    </row>
    <row r="59" spans="2:3" s="5" customFormat="1" ht="15.75" customHeight="1">
      <c r="B59" s="110"/>
      <c r="C59" s="110"/>
    </row>
    <row r="60" spans="2:3" s="5" customFormat="1" ht="15.75" customHeight="1">
      <c r="B60" s="110"/>
      <c r="C60" s="110"/>
    </row>
    <row r="61" spans="2:3" s="5" customFormat="1" ht="15.75" customHeight="1">
      <c r="B61" s="110"/>
      <c r="C61" s="110"/>
    </row>
    <row r="62" spans="2:3" s="5" customFormat="1" ht="15.75" customHeight="1">
      <c r="B62" s="110"/>
      <c r="C62" s="110"/>
    </row>
    <row r="63" spans="2:3" s="5" customFormat="1" ht="15.75" customHeight="1">
      <c r="B63" s="110"/>
      <c r="C63" s="110"/>
    </row>
    <row r="64" spans="2:3" s="5" customFormat="1" ht="15.75" customHeight="1">
      <c r="B64" s="110"/>
      <c r="C64" s="110"/>
    </row>
    <row r="65" spans="2:3" s="5" customFormat="1" ht="15.75" customHeight="1">
      <c r="B65" s="110"/>
      <c r="C65" s="110"/>
    </row>
    <row r="66" spans="2:3" s="5" customFormat="1" ht="15.75" customHeight="1">
      <c r="B66" s="110"/>
      <c r="C66" s="110"/>
    </row>
    <row r="67" spans="2:3" s="5" customFormat="1" ht="15.75" customHeight="1">
      <c r="B67" s="110"/>
      <c r="C67" s="110"/>
    </row>
    <row r="68" spans="2:3" s="5" customFormat="1" ht="15.75" customHeight="1">
      <c r="B68" s="110"/>
      <c r="C68" s="110"/>
    </row>
    <row r="69" spans="2:3" s="5" customFormat="1" ht="15.75" customHeight="1">
      <c r="B69" s="110"/>
      <c r="C69" s="110"/>
    </row>
    <row r="70" spans="2:3" s="5" customFormat="1" ht="15.75" customHeight="1">
      <c r="B70" s="110"/>
      <c r="C70" s="110"/>
    </row>
    <row r="71" spans="2:3" s="5" customFormat="1" ht="15.75" customHeight="1">
      <c r="B71" s="110"/>
      <c r="C71" s="110"/>
    </row>
    <row r="72" spans="2:3" s="5" customFormat="1" ht="15.75" customHeight="1">
      <c r="B72" s="110"/>
      <c r="C72" s="110"/>
    </row>
    <row r="73" spans="2:3" s="5" customFormat="1" ht="15.75" customHeight="1">
      <c r="B73" s="110"/>
      <c r="C73" s="110"/>
    </row>
    <row r="74" spans="2:3" s="5" customFormat="1" ht="15.75" customHeight="1">
      <c r="B74" s="110"/>
      <c r="C74" s="110"/>
    </row>
    <row r="75" spans="2:3" s="5" customFormat="1" ht="15.75" customHeight="1">
      <c r="B75" s="110"/>
      <c r="C75" s="110"/>
    </row>
    <row r="76" spans="2:3" s="5" customFormat="1" ht="15.75" customHeight="1">
      <c r="B76" s="110"/>
      <c r="C76" s="110"/>
    </row>
    <row r="77" spans="2:3" s="5" customFormat="1" ht="15.75" customHeight="1">
      <c r="B77" s="110"/>
      <c r="C77" s="110"/>
    </row>
    <row r="78" spans="2:3" s="5" customFormat="1" ht="15.75" customHeight="1">
      <c r="B78" s="110"/>
      <c r="C78" s="110"/>
    </row>
    <row r="79" spans="2:3" s="5" customFormat="1" ht="15.75" customHeight="1">
      <c r="B79" s="110"/>
      <c r="C79" s="110"/>
    </row>
    <row r="80" spans="2:3" s="5" customFormat="1" ht="15.75" customHeight="1">
      <c r="B80" s="110"/>
      <c r="C80" s="110"/>
    </row>
    <row r="81" spans="2:3" s="5" customFormat="1" ht="15.75" customHeight="1">
      <c r="B81" s="110"/>
      <c r="C81" s="110"/>
    </row>
  </sheetData>
  <sheetProtection/>
  <mergeCells count="4">
    <mergeCell ref="A2:C2"/>
    <mergeCell ref="A4:A5"/>
    <mergeCell ref="B4:B5"/>
    <mergeCell ref="C4:C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8.xml><?xml version="1.0" encoding="utf-8"?>
<worksheet xmlns="http://schemas.openxmlformats.org/spreadsheetml/2006/main" xmlns:r="http://schemas.openxmlformats.org/officeDocument/2006/relationships">
  <dimension ref="A1:C94"/>
  <sheetViews>
    <sheetView showZeros="0" zoomScaleSheetLayoutView="100" workbookViewId="0" topLeftCell="A1">
      <selection activeCell="A1" sqref="A1:C65536"/>
    </sheetView>
  </sheetViews>
  <sheetFormatPr defaultColWidth="9.00390625" defaultRowHeight="15"/>
  <cols>
    <col min="1" max="1" width="53.00390625" style="5" customWidth="1"/>
    <col min="2" max="3" width="18.8515625" style="110" customWidth="1"/>
    <col min="4" max="16384" width="9.00390625" style="5" customWidth="1"/>
  </cols>
  <sheetData>
    <row r="1" spans="2:3" s="5" customFormat="1" ht="15.75" customHeight="1">
      <c r="B1" s="111"/>
      <c r="C1" s="112" t="s">
        <v>677</v>
      </c>
    </row>
    <row r="2" spans="1:3" s="2" customFormat="1" ht="49.5" customHeight="1">
      <c r="A2" s="113" t="s">
        <v>678</v>
      </c>
      <c r="B2" s="114"/>
      <c r="C2" s="114"/>
    </row>
    <row r="3" spans="1:3" s="2" customFormat="1" ht="15.75" customHeight="1">
      <c r="A3" s="115"/>
      <c r="B3" s="116"/>
      <c r="C3" s="117" t="s">
        <v>8</v>
      </c>
    </row>
    <row r="4" spans="1:3" s="2" customFormat="1" ht="19.5" customHeight="1">
      <c r="A4" s="118" t="s">
        <v>98</v>
      </c>
      <c r="B4" s="119" t="s">
        <v>648</v>
      </c>
      <c r="C4" s="119" t="s">
        <v>649</v>
      </c>
    </row>
    <row r="5" spans="1:3" s="2" customFormat="1" ht="19.5" customHeight="1">
      <c r="A5" s="118"/>
      <c r="B5" s="120"/>
      <c r="C5" s="120"/>
    </row>
    <row r="6" spans="1:3" s="5" customFormat="1" ht="19.5" customHeight="1">
      <c r="A6" s="121" t="s">
        <v>679</v>
      </c>
      <c r="B6" s="122">
        <f>SUM(B7,B12,B23,B30,B35,B38,B41,B44,B50,B52)</f>
        <v>16923</v>
      </c>
      <c r="C6" s="122">
        <f>SUM(C7,C12,C23,C30,C35,C38,C41,C44,C50,C52)</f>
        <v>13681</v>
      </c>
    </row>
    <row r="7" spans="1:3" s="5" customFormat="1" ht="19.5" customHeight="1">
      <c r="A7" s="121" t="s">
        <v>653</v>
      </c>
      <c r="B7" s="122">
        <f>SUM(B8:B11)</f>
        <v>10851</v>
      </c>
      <c r="C7" s="122">
        <f>SUM(C8:C11)</f>
        <v>8412</v>
      </c>
    </row>
    <row r="8" spans="1:3" s="5" customFormat="1" ht="19.5" customHeight="1">
      <c r="A8" s="121" t="s">
        <v>680</v>
      </c>
      <c r="B8" s="122">
        <v>8000</v>
      </c>
      <c r="C8" s="122">
        <f>5956+45</f>
        <v>6001</v>
      </c>
    </row>
    <row r="9" spans="1:3" s="5" customFormat="1" ht="19.5" customHeight="1">
      <c r="A9" s="121" t="s">
        <v>681</v>
      </c>
      <c r="B9" s="122">
        <v>1000</v>
      </c>
      <c r="C9" s="122">
        <v>935</v>
      </c>
    </row>
    <row r="10" spans="1:3" s="5" customFormat="1" ht="19.5" customHeight="1">
      <c r="A10" s="121" t="s">
        <v>614</v>
      </c>
      <c r="B10" s="122">
        <v>500</v>
      </c>
      <c r="C10" s="122">
        <v>500</v>
      </c>
    </row>
    <row r="11" spans="1:3" s="5" customFormat="1" ht="19.5" customHeight="1">
      <c r="A11" s="121" t="s">
        <v>682</v>
      </c>
      <c r="B11" s="122">
        <v>1351</v>
      </c>
      <c r="C11" s="122">
        <v>976</v>
      </c>
    </row>
    <row r="12" spans="1:3" s="5" customFormat="1" ht="19.5" customHeight="1">
      <c r="A12" s="121" t="s">
        <v>654</v>
      </c>
      <c r="B12" s="122">
        <f>SUM(B13:B22)</f>
        <v>1072</v>
      </c>
      <c r="C12" s="122">
        <f>SUM(C13:C22)</f>
        <v>761</v>
      </c>
    </row>
    <row r="13" spans="1:3" s="5" customFormat="1" ht="19.5" customHeight="1">
      <c r="A13" s="121" t="s">
        <v>683</v>
      </c>
      <c r="B13" s="122">
        <v>1072</v>
      </c>
      <c r="C13" s="122">
        <v>761</v>
      </c>
    </row>
    <row r="14" spans="1:3" s="5" customFormat="1" ht="19.5" customHeight="1">
      <c r="A14" s="121" t="s">
        <v>684</v>
      </c>
      <c r="B14" s="122"/>
      <c r="C14" s="122"/>
    </row>
    <row r="15" spans="1:3" s="5" customFormat="1" ht="19.5" customHeight="1">
      <c r="A15" s="121" t="s">
        <v>685</v>
      </c>
      <c r="B15" s="122"/>
      <c r="C15" s="122"/>
    </row>
    <row r="16" spans="1:3" s="5" customFormat="1" ht="19.5" customHeight="1">
      <c r="A16" s="121" t="s">
        <v>686</v>
      </c>
      <c r="B16" s="122"/>
      <c r="C16" s="122"/>
    </row>
    <row r="17" spans="1:3" s="5" customFormat="1" ht="19.5" customHeight="1">
      <c r="A17" s="121" t="s">
        <v>687</v>
      </c>
      <c r="B17" s="122"/>
      <c r="C17" s="122"/>
    </row>
    <row r="18" spans="1:3" s="5" customFormat="1" ht="19.5" customHeight="1" hidden="1">
      <c r="A18" s="121" t="s">
        <v>688</v>
      </c>
      <c r="B18" s="122"/>
      <c r="C18" s="122"/>
    </row>
    <row r="19" spans="1:3" s="5" customFormat="1" ht="19.5" customHeight="1" hidden="1">
      <c r="A19" s="121" t="s">
        <v>689</v>
      </c>
      <c r="B19" s="122"/>
      <c r="C19" s="122"/>
    </row>
    <row r="20" spans="1:3" s="5" customFormat="1" ht="19.5" customHeight="1" hidden="1">
      <c r="A20" s="121" t="s">
        <v>690</v>
      </c>
      <c r="B20" s="122"/>
      <c r="C20" s="122"/>
    </row>
    <row r="21" spans="1:3" s="5" customFormat="1" ht="19.5" customHeight="1" hidden="1">
      <c r="A21" s="121" t="s">
        <v>691</v>
      </c>
      <c r="B21" s="122"/>
      <c r="C21" s="122"/>
    </row>
    <row r="22" spans="1:3" s="5" customFormat="1" ht="19.5" customHeight="1" hidden="1">
      <c r="A22" s="121" t="s">
        <v>692</v>
      </c>
      <c r="B22" s="122"/>
      <c r="C22" s="122"/>
    </row>
    <row r="23" spans="1:3" s="5" customFormat="1" ht="19.5" customHeight="1" hidden="1">
      <c r="A23" s="121" t="s">
        <v>655</v>
      </c>
      <c r="B23" s="122">
        <f>SUM(B24:B29)</f>
        <v>0</v>
      </c>
      <c r="C23" s="122">
        <f>SUM(C24:C29)</f>
        <v>0</v>
      </c>
    </row>
    <row r="24" spans="1:3" s="5" customFormat="1" ht="19.5" customHeight="1" hidden="1">
      <c r="A24" s="123" t="s">
        <v>693</v>
      </c>
      <c r="B24" s="122"/>
      <c r="C24" s="122"/>
    </row>
    <row r="25" spans="1:3" s="5" customFormat="1" ht="19.5" customHeight="1" hidden="1">
      <c r="A25" s="123" t="s">
        <v>694</v>
      </c>
      <c r="B25" s="122"/>
      <c r="C25" s="122"/>
    </row>
    <row r="26" spans="1:3" s="5" customFormat="1" ht="19.5" customHeight="1" hidden="1">
      <c r="A26" s="123" t="s">
        <v>695</v>
      </c>
      <c r="B26" s="122"/>
      <c r="C26" s="122"/>
    </row>
    <row r="27" spans="1:3" s="5" customFormat="1" ht="19.5" customHeight="1" hidden="1">
      <c r="A27" s="123" t="s">
        <v>696</v>
      </c>
      <c r="B27" s="122"/>
      <c r="C27" s="122"/>
    </row>
    <row r="28" spans="1:3" s="5" customFormat="1" ht="19.5" customHeight="1" hidden="1">
      <c r="A28" s="123" t="s">
        <v>697</v>
      </c>
      <c r="B28" s="122"/>
      <c r="C28" s="122"/>
    </row>
    <row r="29" spans="1:3" s="5" customFormat="1" ht="19.5" customHeight="1" hidden="1">
      <c r="A29" s="123" t="s">
        <v>698</v>
      </c>
      <c r="B29" s="122"/>
      <c r="C29" s="122"/>
    </row>
    <row r="30" spans="1:3" s="5" customFormat="1" ht="19.5" customHeight="1" hidden="1">
      <c r="A30" s="121" t="s">
        <v>656</v>
      </c>
      <c r="B30" s="122"/>
      <c r="C30" s="122"/>
    </row>
    <row r="31" spans="1:3" s="5" customFormat="1" ht="19.5" customHeight="1" hidden="1">
      <c r="A31" s="123" t="s">
        <v>694</v>
      </c>
      <c r="B31" s="122"/>
      <c r="C31" s="122"/>
    </row>
    <row r="32" spans="1:3" s="5" customFormat="1" ht="19.5" customHeight="1" hidden="1">
      <c r="A32" s="123" t="s">
        <v>696</v>
      </c>
      <c r="B32" s="122"/>
      <c r="C32" s="122"/>
    </row>
    <row r="33" spans="1:3" s="5" customFormat="1" ht="19.5" customHeight="1" hidden="1">
      <c r="A33" s="123" t="s">
        <v>699</v>
      </c>
      <c r="B33" s="122"/>
      <c r="C33" s="122"/>
    </row>
    <row r="34" spans="1:3" s="5" customFormat="1" ht="19.5" customHeight="1" hidden="1">
      <c r="A34" s="123" t="s">
        <v>698</v>
      </c>
      <c r="B34" s="122"/>
      <c r="C34" s="122"/>
    </row>
    <row r="35" spans="1:3" s="5" customFormat="1" ht="19.5" customHeight="1">
      <c r="A35" s="121" t="s">
        <v>657</v>
      </c>
      <c r="B35" s="122">
        <f>SUM(B36:B37)</f>
        <v>5000</v>
      </c>
      <c r="C35" s="122">
        <f>SUM(C36:C37)</f>
        <v>4508</v>
      </c>
    </row>
    <row r="36" spans="1:3" s="5" customFormat="1" ht="19.5" customHeight="1">
      <c r="A36" s="123" t="s">
        <v>700</v>
      </c>
      <c r="B36" s="122">
        <v>3000</v>
      </c>
      <c r="C36" s="122">
        <v>2676</v>
      </c>
    </row>
    <row r="37" spans="1:3" s="5" customFormat="1" ht="19.5" customHeight="1">
      <c r="A37" s="123" t="s">
        <v>701</v>
      </c>
      <c r="B37" s="122">
        <v>2000</v>
      </c>
      <c r="C37" s="122">
        <v>1832</v>
      </c>
    </row>
    <row r="38" spans="1:3" s="5" customFormat="1" ht="19.5" customHeight="1">
      <c r="A38" s="121" t="s">
        <v>658</v>
      </c>
      <c r="B38" s="122"/>
      <c r="C38" s="122"/>
    </row>
    <row r="39" spans="1:3" s="5" customFormat="1" ht="19.5" customHeight="1">
      <c r="A39" s="123" t="s">
        <v>702</v>
      </c>
      <c r="B39" s="122"/>
      <c r="C39" s="122"/>
    </row>
    <row r="40" spans="1:3" s="5" customFormat="1" ht="19.5" customHeight="1">
      <c r="A40" s="123" t="s">
        <v>703</v>
      </c>
      <c r="B40" s="122"/>
      <c r="C40" s="122"/>
    </row>
    <row r="41" spans="1:3" s="5" customFormat="1" ht="19.5" customHeight="1" hidden="1">
      <c r="A41" s="121" t="s">
        <v>659</v>
      </c>
      <c r="B41" s="122"/>
      <c r="C41" s="122"/>
    </row>
    <row r="42" spans="1:3" s="5" customFormat="1" ht="19.5" customHeight="1" hidden="1">
      <c r="A42" s="123" t="s">
        <v>704</v>
      </c>
      <c r="B42" s="122"/>
      <c r="C42" s="122"/>
    </row>
    <row r="43" spans="1:3" s="5" customFormat="1" ht="19.5" customHeight="1" hidden="1">
      <c r="A43" s="123" t="s">
        <v>705</v>
      </c>
      <c r="B43" s="122"/>
      <c r="C43" s="122"/>
    </row>
    <row r="44" spans="1:3" s="5" customFormat="1" ht="19.5" customHeight="1" hidden="1">
      <c r="A44" s="121" t="s">
        <v>660</v>
      </c>
      <c r="B44" s="122">
        <f>SUM(B45:B49)</f>
        <v>0</v>
      </c>
      <c r="C44" s="122">
        <f>SUM(C45:C49)</f>
        <v>0</v>
      </c>
    </row>
    <row r="45" spans="1:3" s="5" customFormat="1" ht="19.5" customHeight="1" hidden="1">
      <c r="A45" s="123" t="s">
        <v>706</v>
      </c>
      <c r="B45" s="122"/>
      <c r="C45" s="122"/>
    </row>
    <row r="46" spans="1:3" s="5" customFormat="1" ht="19.5" customHeight="1" hidden="1">
      <c r="A46" s="123" t="s">
        <v>707</v>
      </c>
      <c r="B46" s="122"/>
      <c r="C46" s="122"/>
    </row>
    <row r="47" spans="1:3" s="5" customFormat="1" ht="19.5" customHeight="1" hidden="1">
      <c r="A47" s="123" t="s">
        <v>708</v>
      </c>
      <c r="B47" s="122"/>
      <c r="C47" s="122"/>
    </row>
    <row r="48" spans="1:3" s="5" customFormat="1" ht="19.5" customHeight="1" hidden="1">
      <c r="A48" s="123" t="s">
        <v>709</v>
      </c>
      <c r="B48" s="122"/>
      <c r="C48" s="122"/>
    </row>
    <row r="49" spans="1:3" s="5" customFormat="1" ht="19.5" customHeight="1" hidden="1">
      <c r="A49" s="123" t="s">
        <v>710</v>
      </c>
      <c r="B49" s="122"/>
      <c r="C49" s="122"/>
    </row>
    <row r="50" spans="1:3" s="5" customFormat="1" ht="19.5" customHeight="1" hidden="1">
      <c r="A50" s="121" t="s">
        <v>661</v>
      </c>
      <c r="B50" s="122">
        <f>B51</f>
        <v>0</v>
      </c>
      <c r="C50" s="122"/>
    </row>
    <row r="51" spans="1:3" s="5" customFormat="1" ht="19.5" customHeight="1" hidden="1">
      <c r="A51" s="123" t="s">
        <v>711</v>
      </c>
      <c r="B51" s="122"/>
      <c r="C51" s="122"/>
    </row>
    <row r="52" spans="1:3" s="5" customFormat="1" ht="19.5" customHeight="1" hidden="1">
      <c r="A52" s="121" t="s">
        <v>662</v>
      </c>
      <c r="B52" s="124"/>
      <c r="C52" s="124"/>
    </row>
    <row r="53" spans="1:3" s="5" customFormat="1" ht="19.5" customHeight="1" hidden="1">
      <c r="A53" s="123" t="s">
        <v>712</v>
      </c>
      <c r="B53" s="122"/>
      <c r="C53" s="122"/>
    </row>
    <row r="54" spans="1:3" s="5" customFormat="1" ht="19.5" customHeight="1" hidden="1">
      <c r="A54" s="123" t="s">
        <v>713</v>
      </c>
      <c r="B54" s="122"/>
      <c r="C54" s="122"/>
    </row>
    <row r="55" spans="1:3" s="5" customFormat="1" ht="34.5" customHeight="1">
      <c r="A55" s="125"/>
      <c r="B55" s="125"/>
      <c r="C55" s="125"/>
    </row>
    <row r="56" spans="2:3" s="5" customFormat="1" ht="15.75" customHeight="1">
      <c r="B56" s="110"/>
      <c r="C56" s="110"/>
    </row>
    <row r="57" spans="2:3" s="5" customFormat="1" ht="15.75" customHeight="1">
      <c r="B57" s="110"/>
      <c r="C57" s="110"/>
    </row>
    <row r="58" spans="2:3" s="5" customFormat="1" ht="15.75" customHeight="1">
      <c r="B58" s="110"/>
      <c r="C58" s="110"/>
    </row>
    <row r="59" spans="2:3" s="5" customFormat="1" ht="15.75" customHeight="1">
      <c r="B59" s="110"/>
      <c r="C59" s="110"/>
    </row>
    <row r="60" spans="2:3" s="5" customFormat="1" ht="15.75" customHeight="1">
      <c r="B60" s="110"/>
      <c r="C60" s="110"/>
    </row>
    <row r="61" spans="2:3" s="5" customFormat="1" ht="15.75" customHeight="1">
      <c r="B61" s="110"/>
      <c r="C61" s="110"/>
    </row>
    <row r="62" spans="2:3" s="5" customFormat="1" ht="15.75" customHeight="1">
      <c r="B62" s="110"/>
      <c r="C62" s="110"/>
    </row>
    <row r="63" spans="2:3" s="5" customFormat="1" ht="15.75" customHeight="1">
      <c r="B63" s="110"/>
      <c r="C63" s="110"/>
    </row>
    <row r="64" spans="2:3" s="5" customFormat="1" ht="15.75" customHeight="1">
      <c r="B64" s="110"/>
      <c r="C64" s="110"/>
    </row>
    <row r="65" spans="2:3" s="5" customFormat="1" ht="15.75" customHeight="1">
      <c r="B65" s="110"/>
      <c r="C65" s="110"/>
    </row>
    <row r="66" spans="2:3" s="5" customFormat="1" ht="15.75" customHeight="1">
      <c r="B66" s="110"/>
      <c r="C66" s="110"/>
    </row>
    <row r="67" spans="2:3" s="5" customFormat="1" ht="15.75" customHeight="1">
      <c r="B67" s="110"/>
      <c r="C67" s="110"/>
    </row>
    <row r="68" spans="2:3" s="5" customFormat="1" ht="15.75" customHeight="1">
      <c r="B68" s="110"/>
      <c r="C68" s="110"/>
    </row>
    <row r="69" spans="2:3" s="5" customFormat="1" ht="15.75" customHeight="1">
      <c r="B69" s="110"/>
      <c r="C69" s="110"/>
    </row>
    <row r="70" spans="2:3" s="5" customFormat="1" ht="15.75" customHeight="1">
      <c r="B70" s="110"/>
      <c r="C70" s="110"/>
    </row>
    <row r="71" spans="2:3" s="5" customFormat="1" ht="15.75" customHeight="1">
      <c r="B71" s="110"/>
      <c r="C71" s="110"/>
    </row>
    <row r="72" spans="2:3" s="5" customFormat="1" ht="15.75" customHeight="1">
      <c r="B72" s="110"/>
      <c r="C72" s="110"/>
    </row>
    <row r="73" spans="2:3" s="5" customFormat="1" ht="15.75" customHeight="1">
      <c r="B73" s="110"/>
      <c r="C73" s="110"/>
    </row>
    <row r="74" spans="2:3" s="5" customFormat="1" ht="15.75" customHeight="1">
      <c r="B74" s="110"/>
      <c r="C74" s="110"/>
    </row>
    <row r="75" spans="2:3" s="5" customFormat="1" ht="15.75" customHeight="1">
      <c r="B75" s="110"/>
      <c r="C75" s="110"/>
    </row>
    <row r="76" spans="2:3" s="5" customFormat="1" ht="15.75" customHeight="1">
      <c r="B76" s="110"/>
      <c r="C76" s="110"/>
    </row>
    <row r="77" spans="2:3" s="5" customFormat="1" ht="15.75" customHeight="1">
      <c r="B77" s="110"/>
      <c r="C77" s="110"/>
    </row>
    <row r="78" spans="2:3" s="5" customFormat="1" ht="15.75" customHeight="1">
      <c r="B78" s="110"/>
      <c r="C78" s="110"/>
    </row>
    <row r="79" spans="2:3" s="5" customFormat="1" ht="15.75" customHeight="1">
      <c r="B79" s="110"/>
      <c r="C79" s="110"/>
    </row>
    <row r="80" spans="2:3" s="5" customFormat="1" ht="15.75" customHeight="1">
      <c r="B80" s="110"/>
      <c r="C80" s="110"/>
    </row>
    <row r="81" spans="2:3" s="5" customFormat="1" ht="15.75" customHeight="1">
      <c r="B81" s="110"/>
      <c r="C81" s="110"/>
    </row>
    <row r="82" spans="2:3" s="5" customFormat="1" ht="15.75" customHeight="1">
      <c r="B82" s="110"/>
      <c r="C82" s="110"/>
    </row>
    <row r="83" spans="2:3" s="5" customFormat="1" ht="15.75" customHeight="1">
      <c r="B83" s="110"/>
      <c r="C83" s="110"/>
    </row>
    <row r="84" spans="2:3" s="5" customFormat="1" ht="15.75" customHeight="1">
      <c r="B84" s="110"/>
      <c r="C84" s="110"/>
    </row>
    <row r="85" spans="2:3" s="5" customFormat="1" ht="15.75" customHeight="1">
      <c r="B85" s="110"/>
      <c r="C85" s="110"/>
    </row>
    <row r="86" spans="2:3" s="5" customFormat="1" ht="15.75" customHeight="1">
      <c r="B86" s="110"/>
      <c r="C86" s="110"/>
    </row>
    <row r="87" spans="2:3" s="5" customFormat="1" ht="15.75" customHeight="1">
      <c r="B87" s="110"/>
      <c r="C87" s="110"/>
    </row>
    <row r="88" spans="2:3" s="5" customFormat="1" ht="15.75" customHeight="1">
      <c r="B88" s="110"/>
      <c r="C88" s="110"/>
    </row>
    <row r="89" spans="2:3" s="5" customFormat="1" ht="15.75" customHeight="1">
      <c r="B89" s="110"/>
      <c r="C89" s="110"/>
    </row>
    <row r="90" spans="2:3" s="5" customFormat="1" ht="15.75" customHeight="1">
      <c r="B90" s="110"/>
      <c r="C90" s="110"/>
    </row>
    <row r="91" spans="2:3" s="5" customFormat="1" ht="15.75" customHeight="1">
      <c r="B91" s="110"/>
      <c r="C91" s="110"/>
    </row>
    <row r="92" spans="2:3" s="5" customFormat="1" ht="15.75" customHeight="1">
      <c r="B92" s="110"/>
      <c r="C92" s="110"/>
    </row>
    <row r="93" spans="2:3" s="5" customFormat="1" ht="15.75" customHeight="1">
      <c r="B93" s="110"/>
      <c r="C93" s="110"/>
    </row>
    <row r="94" spans="2:3" s="5" customFormat="1" ht="15.75" customHeight="1">
      <c r="B94" s="110"/>
      <c r="C94" s="110"/>
    </row>
  </sheetData>
  <sheetProtection/>
  <mergeCells count="5">
    <mergeCell ref="A2:C2"/>
    <mergeCell ref="A55:C55"/>
    <mergeCell ref="A4:A5"/>
    <mergeCell ref="B4:B5"/>
    <mergeCell ref="C4:C5"/>
  </mergeCells>
  <printOptions horizontalCentered="1"/>
  <pageMargins left="0.20069444444444445" right="0.20069444444444445" top="0.38958333333333334" bottom="0.38958333333333334" header="0.20069444444444445" footer="0.20069444444444445"/>
  <pageSetup horizontalDpi="600" verticalDpi="600" orientation="portrait" paperSize="9"/>
  <headerFooter>
    <oddFooter>&amp;C第 &amp;P 页</oddFooter>
  </headerFooter>
</worksheet>
</file>

<file path=xl/worksheets/sheet9.xml><?xml version="1.0" encoding="utf-8"?>
<worksheet xmlns="http://schemas.openxmlformats.org/spreadsheetml/2006/main" xmlns:r="http://schemas.openxmlformats.org/officeDocument/2006/relationships">
  <dimension ref="A1:D12"/>
  <sheetViews>
    <sheetView showZeros="0" zoomScaleSheetLayoutView="100" workbookViewId="0" topLeftCell="A1">
      <selection activeCell="F12" sqref="F12"/>
    </sheetView>
  </sheetViews>
  <sheetFormatPr defaultColWidth="9.00390625" defaultRowHeight="15"/>
  <cols>
    <col min="1" max="1" width="48.28125" style="96" customWidth="1"/>
    <col min="2" max="2" width="14.421875" style="96" customWidth="1"/>
    <col min="3" max="3" width="14.57421875" style="96" customWidth="1"/>
    <col min="4" max="4" width="16.8515625" style="96" customWidth="1"/>
    <col min="5" max="5" width="14.421875" style="96" customWidth="1"/>
    <col min="6" max="16384" width="9.00390625" style="96" customWidth="1"/>
  </cols>
  <sheetData>
    <row r="1" spans="1:4" s="96" customFormat="1" ht="21" customHeight="1">
      <c r="A1" s="97"/>
      <c r="B1" s="97"/>
      <c r="C1" s="97"/>
      <c r="D1" s="98" t="s">
        <v>714</v>
      </c>
    </row>
    <row r="2" spans="1:4" s="96" customFormat="1" ht="30" customHeight="1">
      <c r="A2" s="99" t="s">
        <v>715</v>
      </c>
      <c r="B2" s="99"/>
      <c r="C2" s="99"/>
      <c r="D2" s="99"/>
    </row>
    <row r="3" spans="1:4" s="96" customFormat="1" ht="18.75" customHeight="1">
      <c r="A3" s="100"/>
      <c r="B3" s="100"/>
      <c r="C3" s="100"/>
      <c r="D3" s="101" t="s">
        <v>8</v>
      </c>
    </row>
    <row r="4" spans="1:4" s="96" customFormat="1" ht="25.5" customHeight="1">
      <c r="A4" s="102" t="s">
        <v>98</v>
      </c>
      <c r="B4" s="102" t="s">
        <v>716</v>
      </c>
      <c r="C4" s="102" t="s">
        <v>648</v>
      </c>
      <c r="D4" s="102" t="s">
        <v>649</v>
      </c>
    </row>
    <row r="5" spans="1:4" s="96" customFormat="1" ht="25.5" customHeight="1">
      <c r="A5" s="103" t="s">
        <v>717</v>
      </c>
      <c r="B5" s="104">
        <f>B6+B7+B10</f>
        <v>199</v>
      </c>
      <c r="C5" s="104">
        <f>C6+C7+C10</f>
        <v>181</v>
      </c>
      <c r="D5" s="104">
        <f>D6+D7+D10</f>
        <v>109</v>
      </c>
    </row>
    <row r="6" spans="1:4" s="96" customFormat="1" ht="25.5" customHeight="1">
      <c r="A6" s="103" t="s">
        <v>718</v>
      </c>
      <c r="B6" s="104"/>
      <c r="C6" s="104">
        <v>1</v>
      </c>
      <c r="D6" s="104"/>
    </row>
    <row r="7" spans="1:4" s="96" customFormat="1" ht="25.5" customHeight="1">
      <c r="A7" s="103" t="s">
        <v>719</v>
      </c>
      <c r="B7" s="104">
        <f>B8+B9</f>
        <v>66</v>
      </c>
      <c r="C7" s="104">
        <f>C8+C9</f>
        <v>50</v>
      </c>
      <c r="D7" s="104">
        <f>D8+D9</f>
        <v>51</v>
      </c>
    </row>
    <row r="8" spans="1:4" s="96" customFormat="1" ht="25.5" customHeight="1">
      <c r="A8" s="103" t="s">
        <v>720</v>
      </c>
      <c r="B8" s="104">
        <v>52</v>
      </c>
      <c r="C8" s="104">
        <v>34</v>
      </c>
      <c r="D8" s="104">
        <v>18</v>
      </c>
    </row>
    <row r="9" spans="1:4" s="96" customFormat="1" ht="25.5" customHeight="1">
      <c r="A9" s="103" t="s">
        <v>721</v>
      </c>
      <c r="B9" s="104">
        <v>14</v>
      </c>
      <c r="C9" s="104">
        <v>16</v>
      </c>
      <c r="D9" s="104">
        <v>33</v>
      </c>
    </row>
    <row r="10" spans="1:4" s="96" customFormat="1" ht="25.5" customHeight="1">
      <c r="A10" s="103" t="s">
        <v>722</v>
      </c>
      <c r="B10" s="104">
        <v>133</v>
      </c>
      <c r="C10" s="104">
        <v>130</v>
      </c>
      <c r="D10" s="104">
        <v>58</v>
      </c>
    </row>
    <row r="11" spans="1:4" s="96" customFormat="1" ht="30" customHeight="1">
      <c r="A11" s="105"/>
      <c r="B11" s="106"/>
      <c r="C11" s="106"/>
      <c r="D11" s="107"/>
    </row>
    <row r="12" spans="1:3" s="96" customFormat="1" ht="18" customHeight="1">
      <c r="A12" s="108"/>
      <c r="B12" s="109"/>
      <c r="C12" s="109"/>
    </row>
  </sheetData>
  <sheetProtection/>
  <mergeCells count="2">
    <mergeCell ref="A2:D2"/>
    <mergeCell ref="A11:D11"/>
  </mergeCells>
  <printOptions horizontalCentered="1"/>
  <pageMargins left="0.2" right="0.2" top="0.39" bottom="0.39" header="0.2" footer="0.2"/>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农卓斌</cp:lastModifiedBy>
  <dcterms:created xsi:type="dcterms:W3CDTF">2018-11-14T09:14:35Z</dcterms:created>
  <dcterms:modified xsi:type="dcterms:W3CDTF">2024-04-12T03:21:34Z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72CD787222A64D728BF63E999A11F7EE</vt:lpwstr>
  </property>
</Properties>
</file>